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6380" windowHeight="807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<sst xmlns="http://schemas.openxmlformats.org/spreadsheetml/2006/main" count="755" uniqueCount="255">
  <si>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</si>
  <si>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</si>
  <si>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</si>
  <si>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</si>
  <si>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</si>
  <si>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</si>
  <si>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</si>
  <si>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</si>
  <si>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</si>
  <si>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</si>
  <si>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</si>
  <si>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</si>
  <si>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</si>
  <si>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</si>
  <si>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</si>
  <si>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</si>
  <si>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</si>
  <si>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</si>
  <si>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</si>
  <si>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</si>
  <si>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</si>
  <si>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</si>
  <si>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</si>
  <si>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</si>
  <si>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</si>
  <si>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</si>
  <si>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</si>
  <si>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</si>
  <si>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</si>
  <si>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</si>
  <si>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</si>
  <si>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</si>
  <si>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</si>
  <si>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</si>
  <si>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</si>
  <si>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</si>
  <si>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</si>
  <si>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</si>
  <si>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</si>
  <si>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</si>
  <si>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</si>
  <si>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</si>
  <si>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</si>
  <si>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</si>
  <si>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</si>
  <si>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</si>
  <si>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</si>
  <si>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</si>
  <si>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</si>
  <si>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</si>
  <si>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</si>
  <si>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</si>
  <si>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</si>
  <si>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</si>
  <si>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</si>
  <si>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</si>
  <si>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</si>
  <si>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</si>
  <si>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</si>
  <si>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</si>
  <si>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</si>
  <si>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</si>
  <si>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</si>
  <si>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</si>
  <si>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CONCRETE WORK</t>
  </si>
  <si>
    <t>cum</t>
  </si>
  <si>
    <t>each</t>
  </si>
  <si>
    <t>FLOORING</t>
  </si>
  <si>
    <t>Half brick masonry with common burnt clay F.P.S. (non modular) bricks of class designation 7.5 in superstructure above plinth level up to floor V level.</t>
  </si>
  <si>
    <t>Cement mortar 1:4 (1 cement :4 coarse sand)</t>
  </si>
  <si>
    <t>Providing and fixing aluminium die cast body tubular type universal hydraulic door closer (having brand logo with ISI, IS : 3564, embossed on the body, door weight upto 35 kg and door width upto 700 mm), with necessary accessories and screws etc. complete.</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</si>
  <si>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</si>
  <si>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</si>
  <si>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</si>
  <si>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plaster skirting up to 30 cm height, with cement mortar 1:3 (1 cement : 3 coarse sand), finished with a floating coat of neat cement.</t>
  </si>
  <si>
    <t>18 mm thick</t>
  </si>
  <si>
    <t>kg</t>
  </si>
  <si>
    <r>
      <t xml:space="preserve">TOTAL AMOUNT  
           in
     </t>
    </r>
    <r>
      <rPr>
        <b/>
        <sz val="11"/>
        <color indexed="10"/>
        <rFont val="Arial"/>
        <family val="2"/>
      </rPr>
      <t xml:space="preserve"> Rs.      P</t>
    </r>
  </si>
  <si>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</si>
  <si>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</si>
  <si>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</si>
  <si>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</si>
  <si>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</si>
  <si>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</si>
  <si>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</si>
  <si>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</si>
  <si>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</si>
  <si>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</si>
  <si>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Centering and shuttering including strutting, propping etc. and removal of form for</t>
  </si>
  <si>
    <t>Foundations, footings, bases of columns, etc. for mass concrete</t>
  </si>
  <si>
    <t>Lintels, beams, plinth beams, girders, bressumers and cantilevers</t>
  </si>
  <si>
    <t>Steel reinforcement for R.C.C. work including straightening, cutting, bending, placing in position and binding all complete above plinth level.</t>
  </si>
  <si>
    <t>Thermo-Mechanically Treated bars of grade Fe-500D or more.</t>
  </si>
  <si>
    <t>MASONRY WORK</t>
  </si>
  <si>
    <t>Brick edging 7cm wide 11.4 cm deep to plinth protection with common burnt clay F.P.S. (non modular) bricks of class designation 7.5 including grouting with cement mortar 1:4 (1 cement : 4 fine sand).</t>
  </si>
  <si>
    <t>WOOD AND PVC WORK</t>
  </si>
  <si>
    <t>Providing and fixing hand rail of approved size by welding etc. to steel ladder railing, balcony railing, staircase railing and similar works, including applying priming coat of approved steel primer.</t>
  </si>
  <si>
    <t>M.S. tube</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</si>
  <si>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</si>
  <si>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</si>
  <si>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</si>
  <si>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 walls with Acrylic Smooth exterior paint of required shade :</t>
  </si>
  <si>
    <t>New work (Two or more coat applied @ 1.67 ltr/10 sqm over and including priming coat of exterior primer applied @ 2.20 kg/10 sqm)</t>
  </si>
  <si>
    <t>Providing and applying white cement based putty of average thickness 1 mm, of approved brand and manufacturer, over the plastered wall surface to prepare the surface even and smooth complete.</t>
  </si>
  <si>
    <t>DISMANTLING AND DEMOLISHING</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</si>
  <si>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</si>
  <si>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</si>
  <si>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</si>
  <si>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</si>
  <si>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</si>
  <si>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metre</t>
  </si>
  <si>
    <t>Sqm</t>
  </si>
  <si>
    <t>Tender Inviting Authority: Superintending Engineer, IWD, IIT, Kanpur</t>
  </si>
  <si>
    <t>Supplying and filling in plinth with  sand under floors, including watering, ramming, consolidating and dressing complete.</t>
  </si>
  <si>
    <t>Clearing jungle including uprooting of rank vegetation, grass, brush wood, trees and saplings of girth up to 30 cm measured at a height of 1 m above ground level and removal of rubbish up to a distance of 50 m outside the periphery of the area cleared.</t>
  </si>
  <si>
    <t>Supplying chemical emulsion in sealed containers including delivery as specified.</t>
  </si>
  <si>
    <t>Chlorpyriphos/ Lindane emulsifiable concentrate of 20%</t>
  </si>
  <si>
    <t>Diluting and injecting chemical emulsion for POST-CONSTRUCTIONAL anti-termite treatment (excluding the cost of chemical emulsion) :</t>
  </si>
  <si>
    <t>Along external wall where the apron is not provided using chemical emulsion @ 7.5 litres / sqm of the vertical surface of the substructure to a depth of 300mm including excavation channel along the wall &amp; rodding etc. complete:</t>
  </si>
  <si>
    <t>With Chlorpyriphos/ Lindane E.C. 20% with 1% concentration</t>
  </si>
  <si>
    <t>Along the external wall below concrete or masonry apron using chemical emulsion @ 2.25 litres per linear metre including drilling and plugging holes etc.:</t>
  </si>
  <si>
    <t xml:space="preserve">Providing and laying damp-proof course 50mm thick with cement concrete 1:2:4 (1 cement : 2 coarse sand(zone-III) derived from natural sources: 4 graded stone aggregate 20mm nominal size derived from natural sources). </t>
  </si>
  <si>
    <t>Providing &amp; applying a coat of residual petroleum bitumen of grade of VG-10 of approved quality using 1.7kg per square metre on damp proof course after cleaning the surface with brushes and finally with apiece of cloth lightly soaked in kerosene oil.</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</si>
  <si>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</si>
  <si>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</si>
  <si>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Weather shade, Chajjas, corbels etc., including edges</t>
  </si>
  <si>
    <t>Steel reinforcement for R.C.C. work including straightening, cutting, bending, placing in position and binding all complete upto plinth level.</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</si>
  <si>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</si>
  <si>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</si>
  <si>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</si>
  <si>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</si>
  <si>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</si>
  <si>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hard drawn steel wire fabric 75x25 mm mesh of weight not less than 7.75 Kg per sqm to window frames etc. including 62x19 mm beading of second class teak wood and priming coat with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</si>
  <si>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</si>
  <si>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</si>
  <si>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</si>
  <si>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</si>
  <si>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</si>
  <si>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</si>
  <si>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</si>
  <si>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</si>
  <si>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</si>
  <si>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</si>
  <si>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1.00 mm thick with zinc coating not less than 275 gm/m²</t>
  </si>
  <si>
    <t>Providing ridges or hips of width 60 cm overall width plain G.S. sheet fixed with polymer coated J or L hooks, bolts and nuts 8 mm dia G.I. limpet and bitumen washers complete.</t>
  </si>
  <si>
    <t>0.80 mm thick with zinc coating not less than 275 gm/m²</t>
  </si>
  <si>
    <t>12 mm cement plaster of mix :</t>
  </si>
  <si>
    <t>1:6 (1 cement: 6 fine sand)</t>
  </si>
  <si>
    <t>15 mm cement plaster on the rough side of single or half brick wall of mix :</t>
  </si>
  <si>
    <t>Distempering with oil bound washable distemper of approved brand and manufacture to give an even shade :</t>
  </si>
  <si>
    <t>New work (two or more coats) over and including water thinnable priming coat with cement primer</t>
  </si>
  <si>
    <t>Painting with synthetic enamel paint of approved brand and manufacture of required colour to give an even shade :</t>
  </si>
  <si>
    <t>Two or more coats on new work over an under coat of suitable shade with ordinary paint of approved brand and manufacture</t>
  </si>
  <si>
    <t>Demolishing R.B. work manually/ by mechanical means including stacking of steel bars and disposal of unserviceable material within 50 metres lead as per direction of Engineer-in- charge.</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</si>
  <si>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</si>
  <si>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one side and balancing lamination on other side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</si>
  <si>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</si>
  <si>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</si>
  <si>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aluminium tubular handle bar 32 mm outer dia, 3.0 mm thick &amp; 2100 mm long with SS screws etc .complete as per direction of Engineer-in-Charge.</t>
  </si>
  <si>
    <t>Anodized (AC 15 ) aluminium tubular handle bar</t>
  </si>
  <si>
    <t>MINOR CIVIL MAINTENANCE WORK</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</si>
  <si>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</si>
  <si>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Providing &amp; fixing temporary barricading all round the construction area, made with 24 gauge  G.I. sheet of  size 0.90m (before corrugation) x 3.00 m, with vertical ballies and two no. horizontal ballies of 75 mm to 100 mm dia, height upto 2.00 m from ground level necessary excavation in digging holes and refilling earth complete.
The Barricading provided shall be retained in position at site continuosly i/c shifting of barricading from one location to another location as many times as required during the execution of the entire work one till its completion. Rate include its maintenance for damages,painting,all incidentals, labour materials, equipments and works required to excute the job. The barricading shall not be removed without prior approval of Engineer-in-charge. (Note: One time Payment shall be made for providing barricading from start of work till completion of work i/c shifting.</t>
  </si>
  <si>
    <t>litre</t>
  </si>
  <si>
    <t>Rm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</si>
  <si>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</si>
  <si>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</si>
  <si>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</si>
  <si>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</si>
  <si>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</si>
  <si>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</si>
  <si>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</si>
  <si>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</si>
  <si>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</si>
  <si>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</si>
  <si>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</si>
  <si>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</si>
  <si>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</si>
  <si>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</si>
  <si>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</si>
  <si>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</si>
  <si>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</si>
  <si>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</si>
  <si>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</si>
  <si>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</si>
  <si>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</si>
  <si>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</si>
  <si>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</si>
  <si>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</si>
  <si>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</si>
  <si>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</si>
  <si>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</si>
  <si>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</si>
  <si>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</si>
  <si>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</si>
  <si>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</si>
  <si>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</si>
  <si>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</si>
  <si>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</si>
  <si>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</si>
  <si>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</si>
  <si>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</si>
  <si>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</si>
  <si>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</si>
  <si>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</si>
  <si>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</si>
  <si>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</si>
  <si>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</si>
  <si>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</si>
  <si>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</si>
  <si>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</si>
  <si>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</si>
  <si>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</si>
  <si>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</si>
  <si>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</si>
  <si>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</si>
  <si>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</si>
  <si>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</si>
  <si>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</si>
  <si>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</si>
  <si>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</si>
  <si>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</si>
  <si>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</si>
  <si>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</si>
  <si>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</si>
  <si>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</si>
  <si>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</si>
  <si>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</si>
  <si>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</si>
  <si>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</si>
  <si>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</si>
  <si>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</si>
  <si>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</si>
  <si>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</si>
  <si>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</si>
  <si>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</si>
  <si>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</si>
  <si>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</si>
  <si>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</si>
  <si>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</si>
  <si>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</si>
  <si>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</si>
  <si>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</si>
  <si>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</si>
  <si>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</si>
  <si>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</si>
  <si>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</si>
  <si>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</si>
  <si>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</si>
  <si>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</si>
  <si>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</si>
  <si>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</si>
  <si>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no.98</t>
  </si>
  <si>
    <t>Name of Work:  Extension of Flame and Combustion Dynamics Lab at Back side of Kanzhi House Building.     
.</t>
  </si>
  <si>
    <t>Contract No:   17/Civil/Div-2/2020-21/01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</si>
</sst>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11"/>
      <color indexed="10"/>
      <name val="Arial"/>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color indexed="63"/>
      </right>
      <top style="thin">
        <color indexed="8"/>
      </top>
      <bottom>
        <color indexed="63"/>
      </bottom>
    </border>
    <border>
      <left>
        <color indexed="63"/>
      </left>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0"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0" fontId="4" fillId="0" borderId="17" xfId="59" applyNumberFormat="1" applyFont="1" applyFill="1" applyBorder="1" applyAlignment="1">
      <alignment vertical="top" wrapText="1"/>
      <protection/>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9" xfId="58" applyNumberFormat="1" applyFont="1" applyFill="1" applyBorder="1" applyAlignment="1">
      <alignment horizontal="right" vertical="top"/>
      <protection/>
    </xf>
    <xf numFmtId="2" fontId="7" fillId="0" borderId="20" xfId="56" applyNumberFormat="1" applyFont="1" applyFill="1" applyBorder="1" applyAlignment="1" applyProtection="1">
      <alignment horizontal="right" vertical="top"/>
      <protection locked="0"/>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14" fillId="0" borderId="17" xfId="59" applyNumberFormat="1" applyFont="1" applyFill="1" applyBorder="1" applyAlignment="1">
      <alignment vertical="top"/>
      <protection/>
    </xf>
    <xf numFmtId="2" fontId="14" fillId="0" borderId="22" xfId="59" applyNumberFormat="1" applyFont="1" applyFill="1" applyBorder="1" applyAlignment="1">
      <alignment vertical="top"/>
      <protection/>
    </xf>
    <xf numFmtId="2" fontId="61"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0" xfId="56" applyNumberFormat="1" applyFont="1" applyFill="1" applyAlignment="1">
      <alignment vertical="top" wrapText="1"/>
      <protection/>
    </xf>
    <xf numFmtId="0" fontId="62" fillId="0" borderId="0" xfId="56" applyNumberFormat="1" applyFont="1" applyFill="1" applyAlignment="1">
      <alignment vertical="top"/>
      <protection/>
    </xf>
    <xf numFmtId="0" fontId="42" fillId="0" borderId="16" xfId="0" applyFont="1" applyFill="1" applyBorder="1" applyAlignment="1">
      <alignment horizontal="right" vertical="top"/>
    </xf>
    <xf numFmtId="2" fontId="7" fillId="0" borderId="23" xfId="56" applyNumberFormat="1" applyFont="1" applyFill="1" applyBorder="1" applyAlignment="1" applyProtection="1">
      <alignment horizontal="center" vertical="top"/>
      <protection/>
    </xf>
    <xf numFmtId="2" fontId="7" fillId="0" borderId="24" xfId="56" applyNumberFormat="1" applyFont="1" applyFill="1" applyBorder="1" applyAlignment="1" applyProtection="1">
      <alignment horizontal="center" vertical="top"/>
      <protection/>
    </xf>
    <xf numFmtId="2" fontId="7" fillId="0" borderId="25"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1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13"/>
  <sheetViews>
    <sheetView showGridLines="0" view="pageBreakPreview" zoomScale="60" zoomScaleNormal="85" zoomScalePageLayoutView="0" workbookViewId="0" topLeftCell="A1">
      <selection activeCell="B14" sqref="B14"/>
    </sheetView>
  </sheetViews>
  <sheetFormatPr defaultColWidth="9.140625" defaultRowHeight="15"/>
  <cols>
    <col min="1" max="1" width="9.57421875" style="1" customWidth="1"/>
    <col min="2" max="2" width="40.28125" style="1" customWidth="1"/>
    <col min="3" max="3" width="15.140625" style="1" hidden="1" customWidth="1"/>
    <col min="4" max="4" width="8.140625" style="1" customWidth="1"/>
    <col min="5" max="6" width="9.28125" style="1" customWidth="1"/>
    <col min="7" max="13" width="0" style="1" hidden="1" customWidth="1"/>
    <col min="14" max="14" width="0" style="2" hidden="1" customWidth="1"/>
    <col min="15" max="52" width="0" style="1" hidden="1" customWidth="1"/>
    <col min="53" max="53" width="16.421875" style="1" customWidth="1"/>
    <col min="54" max="54" width="1.28515625" style="1" hidden="1" customWidth="1"/>
    <col min="55" max="55" width="36.57421875" style="1" customWidth="1"/>
    <col min="56" max="238" width="9.140625" style="1" customWidth="1"/>
    <col min="239" max="243" width="9.140625" style="3" customWidth="1"/>
    <col min="244" max="16384" width="9.140625" style="1" customWidth="1"/>
  </cols>
  <sheetData>
    <row r="1" spans="1:243" s="4" customFormat="1" ht="27" customHeight="1">
      <c r="A1" s="81" t="str">
        <f>B2&amp;" BoQ"</f>
        <v>Percentage BoQ</v>
      </c>
      <c r="B1" s="81"/>
      <c r="C1" s="81"/>
      <c r="D1" s="81"/>
      <c r="E1" s="81"/>
      <c r="F1" s="81"/>
      <c r="G1" s="81"/>
      <c r="H1" s="81"/>
      <c r="I1" s="81"/>
      <c r="J1" s="81"/>
      <c r="K1" s="81"/>
      <c r="L1" s="8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6" customHeight="1">
      <c r="A4" s="82" t="s">
        <v>112</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3.75" customHeight="1">
      <c r="A5" s="82" t="s">
        <v>253</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30.75" customHeight="1">
      <c r="A6" s="82" t="s">
        <v>254</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8.5" customHeight="1">
      <c r="A8" s="11" t="s">
        <v>50</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77</v>
      </c>
      <c r="BB11" s="20" t="s">
        <v>32</v>
      </c>
      <c r="BC11" s="20" t="s">
        <v>33</v>
      </c>
      <c r="IE11" s="18"/>
      <c r="IF11" s="18"/>
      <c r="IG11" s="18"/>
      <c r="IH11" s="18"/>
      <c r="II11" s="18"/>
    </row>
    <row r="12" spans="1:243" s="17" customFormat="1" ht="15">
      <c r="A12" s="16">
        <v>1</v>
      </c>
      <c r="B12" s="16">
        <v>2</v>
      </c>
      <c r="C12" s="49">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c r="W12" s="58">
        <v>23</v>
      </c>
      <c r="X12" s="58">
        <v>24</v>
      </c>
      <c r="Y12" s="58">
        <v>25</v>
      </c>
      <c r="Z12" s="58">
        <v>26</v>
      </c>
      <c r="AA12" s="58">
        <v>27</v>
      </c>
      <c r="AB12" s="58">
        <v>28</v>
      </c>
      <c r="AC12" s="58">
        <v>29</v>
      </c>
      <c r="AD12" s="58">
        <v>30</v>
      </c>
      <c r="AE12" s="58">
        <v>31</v>
      </c>
      <c r="AF12" s="58">
        <v>32</v>
      </c>
      <c r="AG12" s="58">
        <v>33</v>
      </c>
      <c r="AH12" s="58">
        <v>34</v>
      </c>
      <c r="AI12" s="58">
        <v>35</v>
      </c>
      <c r="AJ12" s="58">
        <v>36</v>
      </c>
      <c r="AK12" s="58">
        <v>37</v>
      </c>
      <c r="AL12" s="58">
        <v>38</v>
      </c>
      <c r="AM12" s="58">
        <v>39</v>
      </c>
      <c r="AN12" s="58">
        <v>40</v>
      </c>
      <c r="AO12" s="58">
        <v>41</v>
      </c>
      <c r="AP12" s="58">
        <v>42</v>
      </c>
      <c r="AQ12" s="58">
        <v>43</v>
      </c>
      <c r="AR12" s="58">
        <v>44</v>
      </c>
      <c r="AS12" s="58">
        <v>45</v>
      </c>
      <c r="AT12" s="58">
        <v>46</v>
      </c>
      <c r="AU12" s="58">
        <v>47</v>
      </c>
      <c r="AV12" s="58">
        <v>48</v>
      </c>
      <c r="AW12" s="58">
        <v>49</v>
      </c>
      <c r="AX12" s="58">
        <v>50</v>
      </c>
      <c r="AY12" s="58">
        <v>51</v>
      </c>
      <c r="AZ12" s="58">
        <v>52</v>
      </c>
      <c r="BA12" s="58">
        <v>7</v>
      </c>
      <c r="BB12" s="59">
        <v>54</v>
      </c>
      <c r="BC12" s="16">
        <v>8</v>
      </c>
      <c r="IE12" s="18"/>
      <c r="IF12" s="18"/>
      <c r="IG12" s="18"/>
      <c r="IH12" s="18"/>
      <c r="II12" s="18"/>
    </row>
    <row r="13" spans="1:243" s="22" customFormat="1" ht="16.5" customHeight="1">
      <c r="A13" s="68">
        <v>1</v>
      </c>
      <c r="B13" s="69" t="s">
        <v>78</v>
      </c>
      <c r="C13" s="39"/>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IA13" s="22">
        <v>1</v>
      </c>
      <c r="IB13" s="22" t="s">
        <v>78</v>
      </c>
      <c r="IE13" s="23"/>
      <c r="IF13" s="23" t="s">
        <v>34</v>
      </c>
      <c r="IG13" s="23" t="s">
        <v>35</v>
      </c>
      <c r="IH13" s="23">
        <v>10</v>
      </c>
      <c r="II13" s="23" t="s">
        <v>36</v>
      </c>
    </row>
    <row r="14" spans="1:243" s="22" customFormat="1" ht="117.75" customHeight="1">
      <c r="A14" s="68">
        <v>1.01</v>
      </c>
      <c r="B14" s="69" t="s">
        <v>79</v>
      </c>
      <c r="C14" s="39" t="s">
        <v>55</v>
      </c>
      <c r="D14" s="7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IA14" s="22">
        <v>1.01</v>
      </c>
      <c r="IB14" s="22" t="s">
        <v>79</v>
      </c>
      <c r="IC14" s="22" t="s">
        <v>55</v>
      </c>
      <c r="IE14" s="23"/>
      <c r="IF14" s="23" t="s">
        <v>40</v>
      </c>
      <c r="IG14" s="23" t="s">
        <v>35</v>
      </c>
      <c r="IH14" s="23">
        <v>123.223</v>
      </c>
      <c r="II14" s="23" t="s">
        <v>37</v>
      </c>
    </row>
    <row r="15" spans="1:243" s="22" customFormat="1" ht="28.5">
      <c r="A15" s="68">
        <v>1.02</v>
      </c>
      <c r="B15" s="69" t="s">
        <v>80</v>
      </c>
      <c r="C15" s="39" t="s">
        <v>56</v>
      </c>
      <c r="D15" s="70">
        <v>60</v>
      </c>
      <c r="E15" s="71" t="s">
        <v>65</v>
      </c>
      <c r="F15" s="72">
        <v>221.21</v>
      </c>
      <c r="G15" s="40"/>
      <c r="H15" s="24"/>
      <c r="I15" s="47" t="s">
        <v>38</v>
      </c>
      <c r="J15" s="48">
        <f aca="true" t="shared" si="0" ref="J15:J44">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60"/>
      <c r="BA15" s="42">
        <f aca="true" t="shared" si="1" ref="BA15:BA42">ROUND(total_amount_ba($B$2,$D$2,D15,F15,J15,K15,M15),0)</f>
        <v>13273</v>
      </c>
      <c r="BB15" s="61">
        <f aca="true" t="shared" si="2" ref="BB15:BB44">BA15+SUM(N15:AZ15)</f>
        <v>13273</v>
      </c>
      <c r="BC15" s="57" t="str">
        <f aca="true" t="shared" si="3" ref="BC15:BC44">SpellNumber(L15,BB15)</f>
        <v>INR  Thirteen Thousand Two Hundred &amp; Seventy Three  Only</v>
      </c>
      <c r="IA15" s="22">
        <v>1.02</v>
      </c>
      <c r="IB15" s="22" t="s">
        <v>80</v>
      </c>
      <c r="IC15" s="22" t="s">
        <v>56</v>
      </c>
      <c r="ID15" s="22">
        <v>60</v>
      </c>
      <c r="IE15" s="23" t="s">
        <v>65</v>
      </c>
      <c r="IF15" s="23" t="s">
        <v>41</v>
      </c>
      <c r="IG15" s="23" t="s">
        <v>42</v>
      </c>
      <c r="IH15" s="23">
        <v>213</v>
      </c>
      <c r="II15" s="23" t="s">
        <v>37</v>
      </c>
    </row>
    <row r="16" spans="1:243" s="22" customFormat="1" ht="81.75" customHeight="1">
      <c r="A16" s="68">
        <v>1.03</v>
      </c>
      <c r="B16" s="69" t="s">
        <v>81</v>
      </c>
      <c r="C16" s="39" t="s">
        <v>57</v>
      </c>
      <c r="D16" s="70">
        <v>60</v>
      </c>
      <c r="E16" s="71" t="s">
        <v>65</v>
      </c>
      <c r="F16" s="72">
        <v>192.59</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60"/>
      <c r="BA16" s="42">
        <f t="shared" si="1"/>
        <v>11555</v>
      </c>
      <c r="BB16" s="61">
        <f t="shared" si="2"/>
        <v>11555</v>
      </c>
      <c r="BC16" s="57" t="str">
        <f t="shared" si="3"/>
        <v>INR  Eleven Thousand Five Hundred &amp; Fifty Five  Only</v>
      </c>
      <c r="IA16" s="22">
        <v>1.03</v>
      </c>
      <c r="IB16" s="22" t="s">
        <v>81</v>
      </c>
      <c r="IC16" s="22" t="s">
        <v>57</v>
      </c>
      <c r="ID16" s="22">
        <v>60</v>
      </c>
      <c r="IE16" s="23" t="s">
        <v>65</v>
      </c>
      <c r="IF16" s="23"/>
      <c r="IG16" s="23"/>
      <c r="IH16" s="23"/>
      <c r="II16" s="23"/>
    </row>
    <row r="17" spans="1:239" s="74" customFormat="1" ht="57">
      <c r="A17" s="68">
        <v>1.04</v>
      </c>
      <c r="B17" s="69" t="s">
        <v>113</v>
      </c>
      <c r="C17" s="75" t="s">
        <v>165</v>
      </c>
      <c r="D17" s="70">
        <v>50</v>
      </c>
      <c r="E17" s="71" t="s">
        <v>65</v>
      </c>
      <c r="F17" s="72">
        <v>1712.45</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60"/>
      <c r="BA17" s="42">
        <f t="shared" si="1"/>
        <v>85623</v>
      </c>
      <c r="BB17" s="61">
        <f t="shared" si="2"/>
        <v>85623</v>
      </c>
      <c r="BC17" s="57" t="str">
        <f t="shared" si="3"/>
        <v>INR  Eighty Five Thousand Six Hundred &amp; Twenty Three  Only</v>
      </c>
      <c r="IA17" s="74">
        <v>1.04</v>
      </c>
      <c r="IB17" s="74" t="s">
        <v>113</v>
      </c>
      <c r="IC17" s="74" t="s">
        <v>165</v>
      </c>
      <c r="ID17" s="74">
        <v>50</v>
      </c>
      <c r="IE17" s="74" t="s">
        <v>65</v>
      </c>
    </row>
    <row r="18" spans="1:243" s="22" customFormat="1" ht="114">
      <c r="A18" s="68">
        <v>1.05</v>
      </c>
      <c r="B18" s="69" t="s">
        <v>114</v>
      </c>
      <c r="C18" s="39" t="s">
        <v>58</v>
      </c>
      <c r="D18" s="70">
        <v>1500</v>
      </c>
      <c r="E18" s="71" t="s">
        <v>52</v>
      </c>
      <c r="F18" s="72">
        <v>11</v>
      </c>
      <c r="G18" s="40">
        <v>2695</v>
      </c>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60"/>
      <c r="BA18" s="42">
        <f t="shared" si="1"/>
        <v>16500</v>
      </c>
      <c r="BB18" s="61">
        <f t="shared" si="2"/>
        <v>16500</v>
      </c>
      <c r="BC18" s="57" t="str">
        <f t="shared" si="3"/>
        <v>INR  Sixteen Thousand Five Hundred    Only</v>
      </c>
      <c r="IA18" s="22">
        <v>1.05</v>
      </c>
      <c r="IB18" s="22" t="s">
        <v>114</v>
      </c>
      <c r="IC18" s="22" t="s">
        <v>58</v>
      </c>
      <c r="ID18" s="22">
        <v>1500</v>
      </c>
      <c r="IE18" s="23" t="s">
        <v>52</v>
      </c>
      <c r="IF18" s="23"/>
      <c r="IG18" s="23"/>
      <c r="IH18" s="23"/>
      <c r="II18" s="23"/>
    </row>
    <row r="19" spans="1:243" s="22" customFormat="1" ht="33" customHeight="1">
      <c r="A19" s="68">
        <v>1.06</v>
      </c>
      <c r="B19" s="69" t="s">
        <v>115</v>
      </c>
      <c r="C19" s="39" t="s">
        <v>166</v>
      </c>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8"/>
      <c r="IA19" s="22">
        <v>1.06</v>
      </c>
      <c r="IB19" s="22" t="s">
        <v>115</v>
      </c>
      <c r="IC19" s="22" t="s">
        <v>166</v>
      </c>
      <c r="IE19" s="23"/>
      <c r="IF19" s="23"/>
      <c r="IG19" s="23"/>
      <c r="IH19" s="23"/>
      <c r="II19" s="23"/>
    </row>
    <row r="20" spans="1:243" s="22" customFormat="1" ht="30.75" customHeight="1">
      <c r="A20" s="68">
        <v>1.07</v>
      </c>
      <c r="B20" s="69" t="s">
        <v>116</v>
      </c>
      <c r="C20" s="39" t="s">
        <v>167</v>
      </c>
      <c r="D20" s="70">
        <v>30</v>
      </c>
      <c r="E20" s="71" t="s">
        <v>163</v>
      </c>
      <c r="F20" s="72">
        <v>176.1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60"/>
      <c r="BA20" s="42">
        <f t="shared" si="1"/>
        <v>5283</v>
      </c>
      <c r="BB20" s="61">
        <f t="shared" si="2"/>
        <v>5283</v>
      </c>
      <c r="BC20" s="57" t="str">
        <f t="shared" si="3"/>
        <v>INR  Five Thousand Two Hundred &amp; Eighty Three  Only</v>
      </c>
      <c r="IA20" s="22">
        <v>1.07</v>
      </c>
      <c r="IB20" s="22" t="s">
        <v>116</v>
      </c>
      <c r="IC20" s="22" t="s">
        <v>167</v>
      </c>
      <c r="ID20" s="22">
        <v>30</v>
      </c>
      <c r="IE20" s="23" t="s">
        <v>163</v>
      </c>
      <c r="IF20" s="23" t="s">
        <v>34</v>
      </c>
      <c r="IG20" s="23" t="s">
        <v>43</v>
      </c>
      <c r="IH20" s="23">
        <v>10</v>
      </c>
      <c r="II20" s="23" t="s">
        <v>37</v>
      </c>
    </row>
    <row r="21" spans="1:243" s="22" customFormat="1" ht="57">
      <c r="A21" s="68">
        <v>1.08</v>
      </c>
      <c r="B21" s="69" t="s">
        <v>117</v>
      </c>
      <c r="C21" s="39" t="s">
        <v>59</v>
      </c>
      <c r="D21" s="7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8"/>
      <c r="IA21" s="22">
        <v>1.08</v>
      </c>
      <c r="IB21" s="22" t="s">
        <v>117</v>
      </c>
      <c r="IC21" s="22" t="s">
        <v>59</v>
      </c>
      <c r="IE21" s="23"/>
      <c r="IF21" s="23"/>
      <c r="IG21" s="23"/>
      <c r="IH21" s="23"/>
      <c r="II21" s="23"/>
    </row>
    <row r="22" spans="1:243" s="22" customFormat="1" ht="79.5" customHeight="1">
      <c r="A22" s="68">
        <v>1.09</v>
      </c>
      <c r="B22" s="69" t="s">
        <v>118</v>
      </c>
      <c r="C22" s="39" t="s">
        <v>168</v>
      </c>
      <c r="D22" s="7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IA22" s="22">
        <v>1.09</v>
      </c>
      <c r="IB22" s="22" t="s">
        <v>118</v>
      </c>
      <c r="IC22" s="22" t="s">
        <v>168</v>
      </c>
      <c r="IE22" s="23"/>
      <c r="IF22" s="23" t="s">
        <v>40</v>
      </c>
      <c r="IG22" s="23" t="s">
        <v>35</v>
      </c>
      <c r="IH22" s="23">
        <v>123.223</v>
      </c>
      <c r="II22" s="23" t="s">
        <v>37</v>
      </c>
    </row>
    <row r="23" spans="1:243" s="22" customFormat="1" ht="28.5">
      <c r="A23" s="72">
        <v>1.1</v>
      </c>
      <c r="B23" s="69" t="s">
        <v>119</v>
      </c>
      <c r="C23" s="39" t="s">
        <v>60</v>
      </c>
      <c r="D23" s="70">
        <v>175</v>
      </c>
      <c r="E23" s="71" t="s">
        <v>110</v>
      </c>
      <c r="F23" s="72">
        <v>24.76</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60"/>
      <c r="BA23" s="42">
        <f t="shared" si="1"/>
        <v>4333</v>
      </c>
      <c r="BB23" s="61">
        <f t="shared" si="2"/>
        <v>4333</v>
      </c>
      <c r="BC23" s="57" t="str">
        <f t="shared" si="3"/>
        <v>INR  Four Thousand Three Hundred &amp; Thirty Three  Only</v>
      </c>
      <c r="IA23" s="22">
        <v>1.1</v>
      </c>
      <c r="IB23" s="22" t="s">
        <v>119</v>
      </c>
      <c r="IC23" s="22" t="s">
        <v>60</v>
      </c>
      <c r="ID23" s="22">
        <v>175</v>
      </c>
      <c r="IE23" s="23" t="s">
        <v>110</v>
      </c>
      <c r="IF23" s="23" t="s">
        <v>44</v>
      </c>
      <c r="IG23" s="23" t="s">
        <v>45</v>
      </c>
      <c r="IH23" s="23">
        <v>10</v>
      </c>
      <c r="II23" s="23" t="s">
        <v>37</v>
      </c>
    </row>
    <row r="24" spans="1:243" s="22" customFormat="1" ht="60.75" customHeight="1">
      <c r="A24" s="68">
        <v>1.11</v>
      </c>
      <c r="B24" s="69" t="s">
        <v>120</v>
      </c>
      <c r="C24" s="39" t="s">
        <v>169</v>
      </c>
      <c r="D24" s="7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8"/>
      <c r="IA24" s="22">
        <v>1.11</v>
      </c>
      <c r="IB24" s="22" t="s">
        <v>120</v>
      </c>
      <c r="IC24" s="22" t="s">
        <v>169</v>
      </c>
      <c r="IE24" s="23"/>
      <c r="IF24" s="23"/>
      <c r="IG24" s="23"/>
      <c r="IH24" s="23"/>
      <c r="II24" s="23"/>
    </row>
    <row r="25" spans="1:243" s="22" customFormat="1" ht="28.5">
      <c r="A25" s="68">
        <v>1.12</v>
      </c>
      <c r="B25" s="69" t="s">
        <v>119</v>
      </c>
      <c r="C25" s="39" t="s">
        <v>170</v>
      </c>
      <c r="D25" s="70">
        <v>125</v>
      </c>
      <c r="E25" s="71" t="s">
        <v>110</v>
      </c>
      <c r="F25" s="72">
        <v>34.59</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60"/>
      <c r="BA25" s="42">
        <f t="shared" si="1"/>
        <v>4324</v>
      </c>
      <c r="BB25" s="61">
        <f t="shared" si="2"/>
        <v>4324</v>
      </c>
      <c r="BC25" s="57" t="str">
        <f t="shared" si="3"/>
        <v>INR  Four Thousand Three Hundred &amp; Twenty Four  Only</v>
      </c>
      <c r="IA25" s="22">
        <v>1.12</v>
      </c>
      <c r="IB25" s="22" t="s">
        <v>119</v>
      </c>
      <c r="IC25" s="22" t="s">
        <v>170</v>
      </c>
      <c r="ID25" s="22">
        <v>125</v>
      </c>
      <c r="IE25" s="23" t="s">
        <v>110</v>
      </c>
      <c r="IF25" s="23" t="s">
        <v>41</v>
      </c>
      <c r="IG25" s="23" t="s">
        <v>42</v>
      </c>
      <c r="IH25" s="23">
        <v>213</v>
      </c>
      <c r="II25" s="23" t="s">
        <v>37</v>
      </c>
    </row>
    <row r="26" spans="1:243" s="22" customFormat="1" ht="20.25" customHeight="1">
      <c r="A26" s="68">
        <v>2</v>
      </c>
      <c r="B26" s="69" t="s">
        <v>64</v>
      </c>
      <c r="C26" s="39" t="s">
        <v>171</v>
      </c>
      <c r="D26" s="7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8"/>
      <c r="IA26" s="22">
        <v>2</v>
      </c>
      <c r="IB26" s="22" t="s">
        <v>64</v>
      </c>
      <c r="IC26" s="22" t="s">
        <v>171</v>
      </c>
      <c r="IE26" s="23"/>
      <c r="IF26" s="23"/>
      <c r="IG26" s="23"/>
      <c r="IH26" s="23"/>
      <c r="II26" s="23"/>
    </row>
    <row r="27" spans="1:243" s="22" customFormat="1" ht="60.75" customHeight="1">
      <c r="A27" s="68">
        <v>2.01</v>
      </c>
      <c r="B27" s="69" t="s">
        <v>82</v>
      </c>
      <c r="C27" s="39" t="s">
        <v>172</v>
      </c>
      <c r="D27" s="7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8"/>
      <c r="IA27" s="22">
        <v>2.01</v>
      </c>
      <c r="IB27" s="22" t="s">
        <v>82</v>
      </c>
      <c r="IC27" s="22" t="s">
        <v>172</v>
      </c>
      <c r="IE27" s="23"/>
      <c r="IF27" s="23"/>
      <c r="IG27" s="23"/>
      <c r="IH27" s="23"/>
      <c r="II27" s="23"/>
    </row>
    <row r="28" spans="1:243" s="22" customFormat="1" ht="42" customHeight="1">
      <c r="A28" s="68">
        <v>2.02</v>
      </c>
      <c r="B28" s="69" t="s">
        <v>83</v>
      </c>
      <c r="C28" s="39" t="s">
        <v>173</v>
      </c>
      <c r="D28" s="70">
        <v>120</v>
      </c>
      <c r="E28" s="71" t="s">
        <v>65</v>
      </c>
      <c r="F28" s="72">
        <v>5076.37</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60"/>
      <c r="BA28" s="42">
        <f t="shared" si="1"/>
        <v>609164</v>
      </c>
      <c r="BB28" s="61">
        <f t="shared" si="2"/>
        <v>609164</v>
      </c>
      <c r="BC28" s="57" t="str">
        <f t="shared" si="3"/>
        <v>INR  Six Lakh Nine Thousand One Hundred &amp; Sixty Four  Only</v>
      </c>
      <c r="IA28" s="22">
        <v>2.02</v>
      </c>
      <c r="IB28" s="22" t="s">
        <v>83</v>
      </c>
      <c r="IC28" s="22" t="s">
        <v>173</v>
      </c>
      <c r="ID28" s="22">
        <v>120</v>
      </c>
      <c r="IE28" s="23" t="s">
        <v>65</v>
      </c>
      <c r="IF28" s="23"/>
      <c r="IG28" s="23"/>
      <c r="IH28" s="23"/>
      <c r="II28" s="23"/>
    </row>
    <row r="29" spans="1:243" s="22" customFormat="1" ht="70.5" customHeight="1">
      <c r="A29" s="68">
        <v>2.03</v>
      </c>
      <c r="B29" s="69" t="s">
        <v>121</v>
      </c>
      <c r="C29" s="39" t="s">
        <v>174</v>
      </c>
      <c r="D29" s="70">
        <v>30</v>
      </c>
      <c r="E29" s="71" t="s">
        <v>52</v>
      </c>
      <c r="F29" s="72">
        <v>367.29</v>
      </c>
      <c r="G29" s="50"/>
      <c r="H29" s="50"/>
      <c r="I29" s="51" t="s">
        <v>38</v>
      </c>
      <c r="J29" s="52">
        <f t="shared" si="0"/>
        <v>1</v>
      </c>
      <c r="K29" s="50" t="s">
        <v>39</v>
      </c>
      <c r="L29" s="50" t="s">
        <v>4</v>
      </c>
      <c r="M29" s="53"/>
      <c r="N29" s="50"/>
      <c r="O29" s="50"/>
      <c r="P29" s="54"/>
      <c r="Q29" s="50"/>
      <c r="R29" s="50"/>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42">
        <f t="shared" si="1"/>
        <v>11019</v>
      </c>
      <c r="BB29" s="56">
        <f t="shared" si="2"/>
        <v>11019</v>
      </c>
      <c r="BC29" s="57" t="str">
        <f t="shared" si="3"/>
        <v>INR  Eleven Thousand  &amp;Nineteen  Only</v>
      </c>
      <c r="IA29" s="22">
        <v>2.03</v>
      </c>
      <c r="IB29" s="22" t="s">
        <v>121</v>
      </c>
      <c r="IC29" s="22" t="s">
        <v>174</v>
      </c>
      <c r="ID29" s="22">
        <v>30</v>
      </c>
      <c r="IE29" s="23" t="s">
        <v>52</v>
      </c>
      <c r="IF29" s="23"/>
      <c r="IG29" s="23"/>
      <c r="IH29" s="23"/>
      <c r="II29" s="23"/>
    </row>
    <row r="30" spans="1:243" s="22" customFormat="1" ht="114">
      <c r="A30" s="68">
        <v>2.04</v>
      </c>
      <c r="B30" s="69" t="s">
        <v>122</v>
      </c>
      <c r="C30" s="39" t="s">
        <v>175</v>
      </c>
      <c r="D30" s="70">
        <v>30</v>
      </c>
      <c r="E30" s="71" t="s">
        <v>52</v>
      </c>
      <c r="F30" s="72">
        <v>96.44</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60"/>
      <c r="BA30" s="42">
        <f t="shared" si="1"/>
        <v>2893</v>
      </c>
      <c r="BB30" s="61">
        <f t="shared" si="2"/>
        <v>2893</v>
      </c>
      <c r="BC30" s="57" t="str">
        <f t="shared" si="3"/>
        <v>INR  Two Thousand Eight Hundred &amp; Ninety Three  Only</v>
      </c>
      <c r="IA30" s="22">
        <v>2.04</v>
      </c>
      <c r="IB30" s="22" t="s">
        <v>122</v>
      </c>
      <c r="IC30" s="22" t="s">
        <v>175</v>
      </c>
      <c r="ID30" s="22">
        <v>30</v>
      </c>
      <c r="IE30" s="23" t="s">
        <v>52</v>
      </c>
      <c r="IF30" s="23"/>
      <c r="IG30" s="23"/>
      <c r="IH30" s="23"/>
      <c r="II30" s="23"/>
    </row>
    <row r="31" spans="1:243" s="22" customFormat="1" ht="33.75" customHeight="1">
      <c r="A31" s="68">
        <v>2.05</v>
      </c>
      <c r="B31" s="69" t="s">
        <v>84</v>
      </c>
      <c r="C31" s="39" t="s">
        <v>61</v>
      </c>
      <c r="D31" s="70">
        <v>65</v>
      </c>
      <c r="E31" s="71" t="s">
        <v>52</v>
      </c>
      <c r="F31" s="72">
        <v>538.4</v>
      </c>
      <c r="G31" s="50">
        <v>30600</v>
      </c>
      <c r="H31" s="50"/>
      <c r="I31" s="51" t="s">
        <v>38</v>
      </c>
      <c r="J31" s="52">
        <f t="shared" si="0"/>
        <v>1</v>
      </c>
      <c r="K31" s="50" t="s">
        <v>39</v>
      </c>
      <c r="L31" s="50" t="s">
        <v>4</v>
      </c>
      <c r="M31" s="53"/>
      <c r="N31" s="50"/>
      <c r="O31" s="50"/>
      <c r="P31" s="54"/>
      <c r="Q31" s="50"/>
      <c r="R31" s="50"/>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42">
        <f t="shared" si="1"/>
        <v>34996</v>
      </c>
      <c r="BB31" s="56">
        <f t="shared" si="2"/>
        <v>34996</v>
      </c>
      <c r="BC31" s="57" t="str">
        <f t="shared" si="3"/>
        <v>INR  Thirty Four Thousand Nine Hundred &amp; Ninety Six  Only</v>
      </c>
      <c r="IA31" s="22">
        <v>2.05</v>
      </c>
      <c r="IB31" s="22" t="s">
        <v>84</v>
      </c>
      <c r="IC31" s="22" t="s">
        <v>61</v>
      </c>
      <c r="ID31" s="22">
        <v>65</v>
      </c>
      <c r="IE31" s="23" t="s">
        <v>52</v>
      </c>
      <c r="IF31" s="23"/>
      <c r="IG31" s="23"/>
      <c r="IH31" s="23"/>
      <c r="II31" s="23"/>
    </row>
    <row r="32" spans="1:243" s="22" customFormat="1" ht="30.75" customHeight="1">
      <c r="A32" s="68">
        <v>3</v>
      </c>
      <c r="B32" s="69" t="s">
        <v>85</v>
      </c>
      <c r="C32" s="39" t="s">
        <v>176</v>
      </c>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8"/>
      <c r="IA32" s="22">
        <v>3</v>
      </c>
      <c r="IB32" s="22" t="s">
        <v>85</v>
      </c>
      <c r="IC32" s="22" t="s">
        <v>176</v>
      </c>
      <c r="IE32" s="23"/>
      <c r="IF32" s="23"/>
      <c r="IG32" s="23"/>
      <c r="IH32" s="23"/>
      <c r="II32" s="23"/>
    </row>
    <row r="33" spans="1:243" s="22" customFormat="1" ht="61.5" customHeight="1">
      <c r="A33" s="68">
        <v>3.01</v>
      </c>
      <c r="B33" s="69" t="s">
        <v>86</v>
      </c>
      <c r="C33" s="39" t="s">
        <v>177</v>
      </c>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IA33" s="22">
        <v>3.01</v>
      </c>
      <c r="IB33" s="22" t="s">
        <v>86</v>
      </c>
      <c r="IC33" s="22" t="s">
        <v>177</v>
      </c>
      <c r="IE33" s="23"/>
      <c r="IF33" s="23"/>
      <c r="IG33" s="23"/>
      <c r="IH33" s="23"/>
      <c r="II33" s="23"/>
    </row>
    <row r="34" spans="1:243" s="22" customFormat="1" ht="42.75" customHeight="1">
      <c r="A34" s="68">
        <v>3.02</v>
      </c>
      <c r="B34" s="69" t="s">
        <v>87</v>
      </c>
      <c r="C34" s="39" t="s">
        <v>178</v>
      </c>
      <c r="D34" s="70">
        <v>25</v>
      </c>
      <c r="E34" s="71" t="s">
        <v>65</v>
      </c>
      <c r="F34" s="72">
        <v>6767.42</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60"/>
      <c r="BA34" s="42">
        <f t="shared" si="1"/>
        <v>169186</v>
      </c>
      <c r="BB34" s="61">
        <f t="shared" si="2"/>
        <v>169186</v>
      </c>
      <c r="BC34" s="57" t="str">
        <f t="shared" si="3"/>
        <v>INR  One Lakh Sixty Nine Thousand One Hundred &amp; Eighty Six  Only</v>
      </c>
      <c r="IA34" s="22">
        <v>3.02</v>
      </c>
      <c r="IB34" s="22" t="s">
        <v>87</v>
      </c>
      <c r="IC34" s="22" t="s">
        <v>178</v>
      </c>
      <c r="ID34" s="22">
        <v>25</v>
      </c>
      <c r="IE34" s="23" t="s">
        <v>65</v>
      </c>
      <c r="IF34" s="23"/>
      <c r="IG34" s="23"/>
      <c r="IH34" s="23"/>
      <c r="II34" s="23"/>
    </row>
    <row r="35" spans="1:243" s="22" customFormat="1" ht="34.5" customHeight="1">
      <c r="A35" s="68">
        <v>3.03</v>
      </c>
      <c r="B35" s="69" t="s">
        <v>123</v>
      </c>
      <c r="C35" s="39" t="s">
        <v>179</v>
      </c>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8"/>
      <c r="IA35" s="22">
        <v>3.03</v>
      </c>
      <c r="IB35" s="22" t="s">
        <v>123</v>
      </c>
      <c r="IC35" s="22" t="s">
        <v>179</v>
      </c>
      <c r="IE35" s="23"/>
      <c r="IF35" s="23"/>
      <c r="IG35" s="23"/>
      <c r="IH35" s="23"/>
      <c r="II35" s="23"/>
    </row>
    <row r="36" spans="1:243" s="22" customFormat="1" ht="30.75" customHeight="1">
      <c r="A36" s="68">
        <v>3.04</v>
      </c>
      <c r="B36" s="69" t="s">
        <v>124</v>
      </c>
      <c r="C36" s="39" t="s">
        <v>180</v>
      </c>
      <c r="D36" s="70">
        <v>25</v>
      </c>
      <c r="E36" s="71" t="s">
        <v>65</v>
      </c>
      <c r="F36" s="72">
        <v>8159.57</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60"/>
      <c r="BA36" s="42">
        <f t="shared" si="1"/>
        <v>203989</v>
      </c>
      <c r="BB36" s="61">
        <f t="shared" si="2"/>
        <v>203989</v>
      </c>
      <c r="BC36" s="57" t="str">
        <f t="shared" si="3"/>
        <v>INR  Two Lakh Three Thousand Nine Hundred &amp; Eighty Nine  Only</v>
      </c>
      <c r="IA36" s="22">
        <v>3.04</v>
      </c>
      <c r="IB36" s="22" t="s">
        <v>124</v>
      </c>
      <c r="IC36" s="22" t="s">
        <v>180</v>
      </c>
      <c r="ID36" s="22">
        <v>25</v>
      </c>
      <c r="IE36" s="23" t="s">
        <v>65</v>
      </c>
      <c r="IF36" s="23"/>
      <c r="IG36" s="23"/>
      <c r="IH36" s="23"/>
      <c r="II36" s="23"/>
    </row>
    <row r="37" spans="1:243" s="22" customFormat="1" ht="42.75">
      <c r="A37" s="68">
        <v>3.05</v>
      </c>
      <c r="B37" s="69" t="s">
        <v>88</v>
      </c>
      <c r="C37" s="39" t="s">
        <v>181</v>
      </c>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8"/>
      <c r="IA37" s="22">
        <v>3.05</v>
      </c>
      <c r="IB37" s="22" t="s">
        <v>88</v>
      </c>
      <c r="IC37" s="22" t="s">
        <v>181</v>
      </c>
      <c r="IE37" s="23"/>
      <c r="IF37" s="23"/>
      <c r="IG37" s="23"/>
      <c r="IH37" s="23"/>
      <c r="II37" s="23"/>
    </row>
    <row r="38" spans="1:243" s="22" customFormat="1" ht="28.5">
      <c r="A38" s="68">
        <v>3.06</v>
      </c>
      <c r="B38" s="69" t="s">
        <v>89</v>
      </c>
      <c r="C38" s="39" t="s">
        <v>62</v>
      </c>
      <c r="D38" s="70">
        <v>40</v>
      </c>
      <c r="E38" s="71" t="s">
        <v>52</v>
      </c>
      <c r="F38" s="72">
        <v>249.75</v>
      </c>
      <c r="G38" s="62">
        <v>7563</v>
      </c>
      <c r="H38" s="50"/>
      <c r="I38" s="51" t="s">
        <v>38</v>
      </c>
      <c r="J38" s="52">
        <f t="shared" si="0"/>
        <v>1</v>
      </c>
      <c r="K38" s="50" t="s">
        <v>39</v>
      </c>
      <c r="L38" s="50" t="s">
        <v>4</v>
      </c>
      <c r="M38" s="53"/>
      <c r="N38" s="50"/>
      <c r="O38" s="50"/>
      <c r="P38" s="54"/>
      <c r="Q38" s="50"/>
      <c r="R38" s="50"/>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42">
        <f t="shared" si="1"/>
        <v>9990</v>
      </c>
      <c r="BB38" s="56">
        <f t="shared" si="2"/>
        <v>9990</v>
      </c>
      <c r="BC38" s="57" t="str">
        <f t="shared" si="3"/>
        <v>INR  Nine Thousand Nine Hundred &amp; Ninety  Only</v>
      </c>
      <c r="IA38" s="22">
        <v>3.06</v>
      </c>
      <c r="IB38" s="22" t="s">
        <v>89</v>
      </c>
      <c r="IC38" s="22" t="s">
        <v>62</v>
      </c>
      <c r="ID38" s="22">
        <v>40</v>
      </c>
      <c r="IE38" s="23" t="s">
        <v>52</v>
      </c>
      <c r="IF38" s="23"/>
      <c r="IG38" s="23"/>
      <c r="IH38" s="23"/>
      <c r="II38" s="23"/>
    </row>
    <row r="39" spans="1:243" s="22" customFormat="1" ht="28.5">
      <c r="A39" s="68">
        <v>3.07</v>
      </c>
      <c r="B39" s="69" t="s">
        <v>90</v>
      </c>
      <c r="C39" s="39" t="s">
        <v>63</v>
      </c>
      <c r="D39" s="70">
        <v>120</v>
      </c>
      <c r="E39" s="71" t="s">
        <v>52</v>
      </c>
      <c r="F39" s="72">
        <v>484.04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60"/>
      <c r="BA39" s="42">
        <f t="shared" si="1"/>
        <v>58085</v>
      </c>
      <c r="BB39" s="61">
        <f t="shared" si="2"/>
        <v>58085</v>
      </c>
      <c r="BC39" s="57" t="str">
        <f t="shared" si="3"/>
        <v>INR  Fifty Eight Thousand  &amp;Eighty Five  Only</v>
      </c>
      <c r="IA39" s="22">
        <v>3.07</v>
      </c>
      <c r="IB39" s="22" t="s">
        <v>90</v>
      </c>
      <c r="IC39" s="22" t="s">
        <v>63</v>
      </c>
      <c r="ID39" s="22">
        <v>120</v>
      </c>
      <c r="IE39" s="23" t="s">
        <v>52</v>
      </c>
      <c r="IF39" s="23"/>
      <c r="IG39" s="23"/>
      <c r="IH39" s="23"/>
      <c r="II39" s="23"/>
    </row>
    <row r="40" spans="1:243" s="22" customFormat="1" ht="28.5">
      <c r="A40" s="68">
        <v>3.08</v>
      </c>
      <c r="B40" s="69" t="s">
        <v>125</v>
      </c>
      <c r="C40" s="39" t="s">
        <v>182</v>
      </c>
      <c r="D40" s="70">
        <v>20</v>
      </c>
      <c r="E40" s="71" t="s">
        <v>52</v>
      </c>
      <c r="F40" s="72">
        <v>672.29</v>
      </c>
      <c r="G40" s="62">
        <v>7563</v>
      </c>
      <c r="H40" s="50"/>
      <c r="I40" s="51" t="s">
        <v>38</v>
      </c>
      <c r="J40" s="52">
        <f t="shared" si="0"/>
        <v>1</v>
      </c>
      <c r="K40" s="50" t="s">
        <v>39</v>
      </c>
      <c r="L40" s="50" t="s">
        <v>4</v>
      </c>
      <c r="M40" s="53"/>
      <c r="N40" s="50"/>
      <c r="O40" s="50"/>
      <c r="P40" s="54"/>
      <c r="Q40" s="50"/>
      <c r="R40" s="50"/>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42">
        <f t="shared" si="1"/>
        <v>13446</v>
      </c>
      <c r="BB40" s="56">
        <f t="shared" si="2"/>
        <v>13446</v>
      </c>
      <c r="BC40" s="57" t="str">
        <f t="shared" si="3"/>
        <v>INR  Thirteen Thousand Four Hundred &amp; Forty Six  Only</v>
      </c>
      <c r="IA40" s="22">
        <v>3.08</v>
      </c>
      <c r="IB40" s="22" t="s">
        <v>125</v>
      </c>
      <c r="IC40" s="22" t="s">
        <v>182</v>
      </c>
      <c r="ID40" s="22">
        <v>20</v>
      </c>
      <c r="IE40" s="23" t="s">
        <v>52</v>
      </c>
      <c r="IF40" s="23"/>
      <c r="IG40" s="23"/>
      <c r="IH40" s="23"/>
      <c r="II40" s="23"/>
    </row>
    <row r="41" spans="1:243" s="22" customFormat="1" ht="71.25">
      <c r="A41" s="68">
        <v>3.09</v>
      </c>
      <c r="B41" s="69" t="s">
        <v>126</v>
      </c>
      <c r="C41" s="39" t="s">
        <v>183</v>
      </c>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8"/>
      <c r="IA41" s="22">
        <v>3.09</v>
      </c>
      <c r="IB41" s="22" t="s">
        <v>126</v>
      </c>
      <c r="IC41" s="22" t="s">
        <v>183</v>
      </c>
      <c r="IE41" s="23"/>
      <c r="IF41" s="23"/>
      <c r="IG41" s="23"/>
      <c r="IH41" s="23"/>
      <c r="II41" s="23"/>
    </row>
    <row r="42" spans="1:243" s="22" customFormat="1" ht="28.5">
      <c r="A42" s="68">
        <v>3.1</v>
      </c>
      <c r="B42" s="69" t="s">
        <v>92</v>
      </c>
      <c r="C42" s="39" t="s">
        <v>184</v>
      </c>
      <c r="D42" s="70">
        <v>975</v>
      </c>
      <c r="E42" s="71" t="s">
        <v>76</v>
      </c>
      <c r="F42" s="72">
        <v>73.21</v>
      </c>
      <c r="G42" s="62">
        <v>7563</v>
      </c>
      <c r="H42" s="50"/>
      <c r="I42" s="51" t="s">
        <v>38</v>
      </c>
      <c r="J42" s="52">
        <f t="shared" si="0"/>
        <v>1</v>
      </c>
      <c r="K42" s="50" t="s">
        <v>39</v>
      </c>
      <c r="L42" s="50" t="s">
        <v>4</v>
      </c>
      <c r="M42" s="53"/>
      <c r="N42" s="50"/>
      <c r="O42" s="50"/>
      <c r="P42" s="54"/>
      <c r="Q42" s="50"/>
      <c r="R42" s="50"/>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42">
        <f t="shared" si="1"/>
        <v>71380</v>
      </c>
      <c r="BB42" s="56">
        <f t="shared" si="2"/>
        <v>71380</v>
      </c>
      <c r="BC42" s="57" t="str">
        <f t="shared" si="3"/>
        <v>INR  Seventy One Thousand Three Hundred &amp; Eighty  Only</v>
      </c>
      <c r="IA42" s="22">
        <v>3.1</v>
      </c>
      <c r="IB42" s="22" t="s">
        <v>92</v>
      </c>
      <c r="IC42" s="22" t="s">
        <v>184</v>
      </c>
      <c r="ID42" s="22">
        <v>975</v>
      </c>
      <c r="IE42" s="23" t="s">
        <v>76</v>
      </c>
      <c r="IF42" s="23"/>
      <c r="IG42" s="23"/>
      <c r="IH42" s="23"/>
      <c r="II42" s="23"/>
    </row>
    <row r="43" spans="1:243" s="22" customFormat="1" ht="71.25">
      <c r="A43" s="68">
        <v>3.11</v>
      </c>
      <c r="B43" s="69" t="s">
        <v>91</v>
      </c>
      <c r="C43" s="39" t="s">
        <v>185</v>
      </c>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8"/>
      <c r="IA43" s="22">
        <v>3.11</v>
      </c>
      <c r="IB43" s="22" t="s">
        <v>91</v>
      </c>
      <c r="IC43" s="22" t="s">
        <v>185</v>
      </c>
      <c r="IE43" s="23"/>
      <c r="IF43" s="23"/>
      <c r="IG43" s="23"/>
      <c r="IH43" s="23"/>
      <c r="II43" s="23"/>
    </row>
    <row r="44" spans="1:243" s="22" customFormat="1" ht="28.5">
      <c r="A44" s="68">
        <v>3.12</v>
      </c>
      <c r="B44" s="69" t="s">
        <v>92</v>
      </c>
      <c r="C44" s="39" t="s">
        <v>186</v>
      </c>
      <c r="D44" s="70">
        <v>1325</v>
      </c>
      <c r="E44" s="71" t="s">
        <v>76</v>
      </c>
      <c r="F44" s="72">
        <v>73.21</v>
      </c>
      <c r="G44" s="62">
        <v>1814</v>
      </c>
      <c r="H44" s="50"/>
      <c r="I44" s="51" t="s">
        <v>38</v>
      </c>
      <c r="J44" s="52">
        <f t="shared" si="0"/>
        <v>1</v>
      </c>
      <c r="K44" s="50" t="s">
        <v>39</v>
      </c>
      <c r="L44" s="50" t="s">
        <v>4</v>
      </c>
      <c r="M44" s="53"/>
      <c r="N44" s="50"/>
      <c r="O44" s="50"/>
      <c r="P44" s="54"/>
      <c r="Q44" s="50"/>
      <c r="R44" s="50"/>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42">
        <f>ROUND(total_amount_ba($B$2,$D$2,D44,F44,J44,K44,M44),0)</f>
        <v>97003</v>
      </c>
      <c r="BB44" s="56">
        <f t="shared" si="2"/>
        <v>97003</v>
      </c>
      <c r="BC44" s="57" t="str">
        <f t="shared" si="3"/>
        <v>INR  Ninety Seven Thousand  &amp;Three  Only</v>
      </c>
      <c r="IA44" s="22">
        <v>3.12</v>
      </c>
      <c r="IB44" s="22" t="s">
        <v>92</v>
      </c>
      <c r="IC44" s="22" t="s">
        <v>186</v>
      </c>
      <c r="ID44" s="22">
        <v>1325</v>
      </c>
      <c r="IE44" s="23" t="s">
        <v>76</v>
      </c>
      <c r="IF44" s="23"/>
      <c r="IG44" s="23"/>
      <c r="IH44" s="23"/>
      <c r="II44" s="23"/>
    </row>
    <row r="45" spans="1:243" s="22" customFormat="1" ht="15.75">
      <c r="A45" s="68">
        <v>4</v>
      </c>
      <c r="B45" s="69" t="s">
        <v>93</v>
      </c>
      <c r="C45" s="39" t="s">
        <v>187</v>
      </c>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8"/>
      <c r="IA45" s="22">
        <v>4</v>
      </c>
      <c r="IB45" s="22" t="s">
        <v>93</v>
      </c>
      <c r="IC45" s="22" t="s">
        <v>187</v>
      </c>
      <c r="IE45" s="23"/>
      <c r="IF45" s="23"/>
      <c r="IG45" s="23"/>
      <c r="IH45" s="23"/>
      <c r="II45" s="23"/>
    </row>
    <row r="46" spans="1:243" s="22" customFormat="1" ht="57">
      <c r="A46" s="68">
        <v>4.01</v>
      </c>
      <c r="B46" s="69" t="s">
        <v>127</v>
      </c>
      <c r="C46" s="39" t="s">
        <v>188</v>
      </c>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8"/>
      <c r="IA46" s="22">
        <v>4.01</v>
      </c>
      <c r="IB46" s="22" t="s">
        <v>127</v>
      </c>
      <c r="IC46" s="22" t="s">
        <v>188</v>
      </c>
      <c r="IE46" s="23"/>
      <c r="IF46" s="23"/>
      <c r="IG46" s="23"/>
      <c r="IH46" s="23"/>
      <c r="II46" s="23"/>
    </row>
    <row r="47" spans="1:243" s="22" customFormat="1" ht="30.75" customHeight="1">
      <c r="A47" s="68">
        <v>4.02</v>
      </c>
      <c r="B47" s="69" t="s">
        <v>128</v>
      </c>
      <c r="C47" s="39" t="s">
        <v>189</v>
      </c>
      <c r="D47" s="70">
        <v>60</v>
      </c>
      <c r="E47" s="71" t="s">
        <v>65</v>
      </c>
      <c r="F47" s="72">
        <v>5398.9</v>
      </c>
      <c r="G47" s="40"/>
      <c r="H47" s="24"/>
      <c r="I47" s="47" t="s">
        <v>38</v>
      </c>
      <c r="J47" s="48">
        <f aca="true" t="shared" si="4"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60"/>
      <c r="BA47" s="42">
        <f aca="true" t="shared" si="5" ref="BA47:BA52">ROUND(total_amount_ba($B$2,$D$2,D47,F47,J47,K47,M47),0)</f>
        <v>323934</v>
      </c>
      <c r="BB47" s="61">
        <f aca="true" t="shared" si="6" ref="BB47:BB77">BA47+SUM(N47:AZ47)</f>
        <v>323934</v>
      </c>
      <c r="BC47" s="57" t="str">
        <f aca="true" t="shared" si="7" ref="BC47:BC77">SpellNumber(L47,BB47)</f>
        <v>INR  Three Lakh Twenty Three Thousand Nine Hundred &amp; Thirty Four  Only</v>
      </c>
      <c r="IA47" s="22">
        <v>4.02</v>
      </c>
      <c r="IB47" s="22" t="s">
        <v>128</v>
      </c>
      <c r="IC47" s="22" t="s">
        <v>189</v>
      </c>
      <c r="ID47" s="22">
        <v>60</v>
      </c>
      <c r="IE47" s="23" t="s">
        <v>65</v>
      </c>
      <c r="IF47" s="23"/>
      <c r="IG47" s="23"/>
      <c r="IH47" s="23"/>
      <c r="II47" s="23"/>
    </row>
    <row r="48" spans="1:243" s="22" customFormat="1" ht="30.75" customHeight="1">
      <c r="A48" s="68">
        <v>4.03</v>
      </c>
      <c r="B48" s="69" t="s">
        <v>129</v>
      </c>
      <c r="C48" s="39" t="s">
        <v>190</v>
      </c>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IA48" s="22">
        <v>4.03</v>
      </c>
      <c r="IB48" s="22" t="s">
        <v>129</v>
      </c>
      <c r="IC48" s="22" t="s">
        <v>190</v>
      </c>
      <c r="IE48" s="23"/>
      <c r="IF48" s="23"/>
      <c r="IG48" s="23"/>
      <c r="IH48" s="23"/>
      <c r="II48" s="23"/>
    </row>
    <row r="49" spans="1:243" s="22" customFormat="1" ht="48.75" customHeight="1">
      <c r="A49" s="68">
        <v>4.04</v>
      </c>
      <c r="B49" s="69" t="s">
        <v>128</v>
      </c>
      <c r="C49" s="39" t="s">
        <v>191</v>
      </c>
      <c r="D49" s="70">
        <v>180</v>
      </c>
      <c r="E49" s="71" t="s">
        <v>65</v>
      </c>
      <c r="F49" s="72">
        <v>6655.37</v>
      </c>
      <c r="G49" s="67">
        <v>251680</v>
      </c>
      <c r="H49" s="50"/>
      <c r="I49" s="51" t="s">
        <v>38</v>
      </c>
      <c r="J49" s="52">
        <f t="shared" si="4"/>
        <v>1</v>
      </c>
      <c r="K49" s="50" t="s">
        <v>39</v>
      </c>
      <c r="L49" s="50" t="s">
        <v>4</v>
      </c>
      <c r="M49" s="53"/>
      <c r="N49" s="50"/>
      <c r="O49" s="50"/>
      <c r="P49" s="54"/>
      <c r="Q49" s="50"/>
      <c r="R49" s="50"/>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42">
        <f t="shared" si="5"/>
        <v>1197967</v>
      </c>
      <c r="BB49" s="56">
        <f t="shared" si="6"/>
        <v>1197967</v>
      </c>
      <c r="BC49" s="57" t="str">
        <f t="shared" si="7"/>
        <v>INR  Eleven Lakh Ninety Seven Thousand Nine Hundred &amp; Sixty Seven  Only</v>
      </c>
      <c r="IA49" s="22">
        <v>4.04</v>
      </c>
      <c r="IB49" s="22" t="s">
        <v>128</v>
      </c>
      <c r="IC49" s="22" t="s">
        <v>191</v>
      </c>
      <c r="ID49" s="22">
        <v>180</v>
      </c>
      <c r="IE49" s="23" t="s">
        <v>65</v>
      </c>
      <c r="IF49" s="23"/>
      <c r="IG49" s="23"/>
      <c r="IH49" s="23"/>
      <c r="II49" s="23"/>
    </row>
    <row r="50" spans="1:243" s="22" customFormat="1" ht="30.75" customHeight="1">
      <c r="A50" s="68">
        <v>4.05</v>
      </c>
      <c r="B50" s="69" t="s">
        <v>68</v>
      </c>
      <c r="C50" s="39" t="s">
        <v>192</v>
      </c>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8"/>
      <c r="IA50" s="22">
        <v>4.05</v>
      </c>
      <c r="IB50" s="22" t="s">
        <v>68</v>
      </c>
      <c r="IC50" s="22" t="s">
        <v>192</v>
      </c>
      <c r="IE50" s="23"/>
      <c r="IF50" s="23"/>
      <c r="IG50" s="23"/>
      <c r="IH50" s="23"/>
      <c r="II50" s="23"/>
    </row>
    <row r="51" spans="1:243" s="22" customFormat="1" ht="28.5">
      <c r="A51" s="68">
        <v>4.06</v>
      </c>
      <c r="B51" s="69" t="s">
        <v>69</v>
      </c>
      <c r="C51" s="39" t="s">
        <v>193</v>
      </c>
      <c r="D51" s="70">
        <v>10</v>
      </c>
      <c r="E51" s="71" t="s">
        <v>52</v>
      </c>
      <c r="F51" s="72">
        <v>817.27</v>
      </c>
      <c r="G51" s="67">
        <v>251680</v>
      </c>
      <c r="H51" s="50"/>
      <c r="I51" s="51" t="s">
        <v>38</v>
      </c>
      <c r="J51" s="52">
        <f t="shared" si="4"/>
        <v>1</v>
      </c>
      <c r="K51" s="50" t="s">
        <v>39</v>
      </c>
      <c r="L51" s="50" t="s">
        <v>4</v>
      </c>
      <c r="M51" s="53"/>
      <c r="N51" s="50"/>
      <c r="O51" s="50"/>
      <c r="P51" s="54"/>
      <c r="Q51" s="50"/>
      <c r="R51" s="50"/>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42">
        <f t="shared" si="5"/>
        <v>8173</v>
      </c>
      <c r="BB51" s="56">
        <f t="shared" si="6"/>
        <v>8173</v>
      </c>
      <c r="BC51" s="57" t="str">
        <f t="shared" si="7"/>
        <v>INR  Eight Thousand One Hundred &amp; Seventy Three  Only</v>
      </c>
      <c r="IA51" s="22">
        <v>4.06</v>
      </c>
      <c r="IB51" s="22" t="s">
        <v>69</v>
      </c>
      <c r="IC51" s="22" t="s">
        <v>193</v>
      </c>
      <c r="ID51" s="22">
        <v>10</v>
      </c>
      <c r="IE51" s="23" t="s">
        <v>52</v>
      </c>
      <c r="IF51" s="23"/>
      <c r="IG51" s="23"/>
      <c r="IH51" s="23"/>
      <c r="II51" s="23"/>
    </row>
    <row r="52" spans="1:243" s="22" customFormat="1" ht="85.5" customHeight="1">
      <c r="A52" s="68">
        <v>4.07</v>
      </c>
      <c r="B52" s="69" t="s">
        <v>94</v>
      </c>
      <c r="C52" s="39" t="s">
        <v>194</v>
      </c>
      <c r="D52" s="70">
        <v>110</v>
      </c>
      <c r="E52" s="71" t="s">
        <v>110</v>
      </c>
      <c r="F52" s="72">
        <v>45.59</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60"/>
      <c r="BA52" s="42">
        <f t="shared" si="5"/>
        <v>5015</v>
      </c>
      <c r="BB52" s="61">
        <f t="shared" si="6"/>
        <v>5015</v>
      </c>
      <c r="BC52" s="57" t="str">
        <f t="shared" si="7"/>
        <v>INR  Five Thousand  &amp;Fifteen  Only</v>
      </c>
      <c r="IA52" s="22">
        <v>4.07</v>
      </c>
      <c r="IB52" s="22" t="s">
        <v>94</v>
      </c>
      <c r="IC52" s="22" t="s">
        <v>194</v>
      </c>
      <c r="ID52" s="22">
        <v>110</v>
      </c>
      <c r="IE52" s="23" t="s">
        <v>110</v>
      </c>
      <c r="IF52" s="23"/>
      <c r="IG52" s="23"/>
      <c r="IH52" s="23"/>
      <c r="II52" s="23"/>
    </row>
    <row r="53" spans="1:243" s="22" customFormat="1" ht="15.75">
      <c r="A53" s="68">
        <v>5</v>
      </c>
      <c r="B53" s="69" t="s">
        <v>130</v>
      </c>
      <c r="C53" s="39" t="s">
        <v>195</v>
      </c>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8"/>
      <c r="IA53" s="22">
        <v>5</v>
      </c>
      <c r="IB53" s="22" t="s">
        <v>130</v>
      </c>
      <c r="IC53" s="22" t="s">
        <v>195</v>
      </c>
      <c r="IE53" s="23"/>
      <c r="IF53" s="23"/>
      <c r="IG53" s="23"/>
      <c r="IH53" s="23"/>
      <c r="II53" s="23"/>
    </row>
    <row r="54" spans="1:243" s="22" customFormat="1" ht="86.25" customHeight="1">
      <c r="A54" s="68">
        <v>5.01</v>
      </c>
      <c r="B54" s="69" t="s">
        <v>131</v>
      </c>
      <c r="C54" s="39" t="s">
        <v>196</v>
      </c>
      <c r="D54" s="70">
        <v>25</v>
      </c>
      <c r="E54" s="71" t="s">
        <v>52</v>
      </c>
      <c r="F54" s="72">
        <v>903.37</v>
      </c>
      <c r="G54" s="67">
        <v>8735</v>
      </c>
      <c r="H54" s="50"/>
      <c r="I54" s="51" t="s">
        <v>38</v>
      </c>
      <c r="J54" s="52">
        <f t="shared" si="4"/>
        <v>1</v>
      </c>
      <c r="K54" s="50" t="s">
        <v>39</v>
      </c>
      <c r="L54" s="50" t="s">
        <v>4</v>
      </c>
      <c r="M54" s="53"/>
      <c r="N54" s="50"/>
      <c r="O54" s="50"/>
      <c r="P54" s="54"/>
      <c r="Q54" s="50"/>
      <c r="R54" s="50"/>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42">
        <f aca="true" t="shared" si="8" ref="BA54:BA81">ROUND(total_amount_ba($B$2,$D$2,D54,F54,J54,K54,M54),0)</f>
        <v>22584</v>
      </c>
      <c r="BB54" s="56">
        <f t="shared" si="6"/>
        <v>22584</v>
      </c>
      <c r="BC54" s="57" t="str">
        <f t="shared" si="7"/>
        <v>INR  Twenty Two Thousand Five Hundred &amp; Eighty Four  Only</v>
      </c>
      <c r="IA54" s="22">
        <v>5.01</v>
      </c>
      <c r="IB54" s="22" t="s">
        <v>131</v>
      </c>
      <c r="IC54" s="22" t="s">
        <v>196</v>
      </c>
      <c r="ID54" s="22">
        <v>25</v>
      </c>
      <c r="IE54" s="23" t="s">
        <v>52</v>
      </c>
      <c r="IF54" s="23"/>
      <c r="IG54" s="23"/>
      <c r="IH54" s="23"/>
      <c r="II54" s="23"/>
    </row>
    <row r="55" spans="1:243" s="22" customFormat="1" ht="19.5" customHeight="1">
      <c r="A55" s="68">
        <v>6</v>
      </c>
      <c r="B55" s="69" t="s">
        <v>95</v>
      </c>
      <c r="C55" s="39" t="s">
        <v>197</v>
      </c>
      <c r="D55" s="7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IA55" s="22">
        <v>6</v>
      </c>
      <c r="IB55" s="22" t="s">
        <v>95</v>
      </c>
      <c r="IC55" s="22" t="s">
        <v>197</v>
      </c>
      <c r="IE55" s="23"/>
      <c r="IF55" s="23"/>
      <c r="IG55" s="23"/>
      <c r="IH55" s="23"/>
      <c r="II55" s="23"/>
    </row>
    <row r="56" spans="1:243" s="22" customFormat="1" ht="99.75">
      <c r="A56" s="68">
        <v>6.01</v>
      </c>
      <c r="B56" s="69" t="s">
        <v>132</v>
      </c>
      <c r="C56" s="39" t="s">
        <v>198</v>
      </c>
      <c r="D56" s="70">
        <v>20</v>
      </c>
      <c r="E56" s="71" t="s">
        <v>52</v>
      </c>
      <c r="F56" s="72">
        <v>1269.92</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60"/>
      <c r="BA56" s="42">
        <f t="shared" si="8"/>
        <v>25398</v>
      </c>
      <c r="BB56" s="61">
        <f t="shared" si="6"/>
        <v>25398</v>
      </c>
      <c r="BC56" s="57" t="str">
        <f t="shared" si="7"/>
        <v>INR  Twenty Five Thousand Three Hundred &amp; Ninety Eight  Only</v>
      </c>
      <c r="IA56" s="22">
        <v>6.01</v>
      </c>
      <c r="IB56" s="22" t="s">
        <v>132</v>
      </c>
      <c r="IC56" s="22" t="s">
        <v>198</v>
      </c>
      <c r="ID56" s="22">
        <v>20</v>
      </c>
      <c r="IE56" s="23" t="s">
        <v>52</v>
      </c>
      <c r="IF56" s="23"/>
      <c r="IG56" s="23"/>
      <c r="IH56" s="23"/>
      <c r="II56" s="23"/>
    </row>
    <row r="57" spans="1:243" s="22" customFormat="1" ht="33" customHeight="1">
      <c r="A57" s="68">
        <v>6.02</v>
      </c>
      <c r="B57" s="69" t="s">
        <v>70</v>
      </c>
      <c r="C57" s="39" t="s">
        <v>199</v>
      </c>
      <c r="D57" s="70">
        <v>20</v>
      </c>
      <c r="E57" s="71" t="s">
        <v>66</v>
      </c>
      <c r="F57" s="72">
        <v>879.87</v>
      </c>
      <c r="G57" s="67">
        <v>20610</v>
      </c>
      <c r="H57" s="50"/>
      <c r="I57" s="51" t="s">
        <v>38</v>
      </c>
      <c r="J57" s="52">
        <f t="shared" si="4"/>
        <v>1</v>
      </c>
      <c r="K57" s="50" t="s">
        <v>39</v>
      </c>
      <c r="L57" s="50" t="s">
        <v>4</v>
      </c>
      <c r="M57" s="53"/>
      <c r="N57" s="50"/>
      <c r="O57" s="50"/>
      <c r="P57" s="54"/>
      <c r="Q57" s="50"/>
      <c r="R57" s="50"/>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42">
        <f t="shared" si="8"/>
        <v>17597</v>
      </c>
      <c r="BB57" s="56">
        <f t="shared" si="6"/>
        <v>17597</v>
      </c>
      <c r="BC57" s="57" t="str">
        <f t="shared" si="7"/>
        <v>INR  Seventeen Thousand Five Hundred &amp; Ninety Seven  Only</v>
      </c>
      <c r="IA57" s="22">
        <v>6.02</v>
      </c>
      <c r="IB57" s="22" t="s">
        <v>70</v>
      </c>
      <c r="IC57" s="22" t="s">
        <v>199</v>
      </c>
      <c r="ID57" s="22">
        <v>20</v>
      </c>
      <c r="IE57" s="23" t="s">
        <v>66</v>
      </c>
      <c r="IF57" s="23"/>
      <c r="IG57" s="23"/>
      <c r="IH57" s="23"/>
      <c r="II57" s="23"/>
    </row>
    <row r="58" spans="1:243" s="22" customFormat="1" ht="22.5" customHeight="1">
      <c r="A58" s="68">
        <v>7</v>
      </c>
      <c r="B58" s="69" t="s">
        <v>71</v>
      </c>
      <c r="C58" s="39" t="s">
        <v>200</v>
      </c>
      <c r="D58" s="7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8"/>
      <c r="IA58" s="22">
        <v>7</v>
      </c>
      <c r="IB58" s="22" t="s">
        <v>71</v>
      </c>
      <c r="IC58" s="22" t="s">
        <v>200</v>
      </c>
      <c r="IE58" s="23"/>
      <c r="IF58" s="23"/>
      <c r="IG58" s="23"/>
      <c r="IH58" s="23"/>
      <c r="II58" s="23"/>
    </row>
    <row r="59" spans="1:243" s="22" customFormat="1" ht="99.75">
      <c r="A59" s="68">
        <v>7.01</v>
      </c>
      <c r="B59" s="69" t="s">
        <v>133</v>
      </c>
      <c r="C59" s="39" t="s">
        <v>201</v>
      </c>
      <c r="D59" s="7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8"/>
      <c r="IA59" s="22">
        <v>7.01</v>
      </c>
      <c r="IB59" s="22" t="s">
        <v>133</v>
      </c>
      <c r="IC59" s="22" t="s">
        <v>201</v>
      </c>
      <c r="IE59" s="23"/>
      <c r="IF59" s="23"/>
      <c r="IG59" s="23"/>
      <c r="IH59" s="23"/>
      <c r="II59" s="23"/>
    </row>
    <row r="60" spans="1:243" s="22" customFormat="1" ht="28.5">
      <c r="A60" s="68">
        <v>7.02</v>
      </c>
      <c r="B60" s="69" t="s">
        <v>134</v>
      </c>
      <c r="C60" s="39" t="s">
        <v>202</v>
      </c>
      <c r="D60" s="70">
        <v>20</v>
      </c>
      <c r="E60" s="71" t="s">
        <v>52</v>
      </c>
      <c r="F60" s="72">
        <v>3882.63</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60"/>
      <c r="BA60" s="42">
        <f t="shared" si="8"/>
        <v>77653</v>
      </c>
      <c r="BB60" s="61">
        <f t="shared" si="6"/>
        <v>77653</v>
      </c>
      <c r="BC60" s="57" t="str">
        <f t="shared" si="7"/>
        <v>INR  Seventy Seven Thousand Six Hundred &amp; Fifty Three  Only</v>
      </c>
      <c r="IA60" s="22">
        <v>7.02</v>
      </c>
      <c r="IB60" s="22" t="s">
        <v>134</v>
      </c>
      <c r="IC60" s="22" t="s">
        <v>202</v>
      </c>
      <c r="ID60" s="22">
        <v>20</v>
      </c>
      <c r="IE60" s="23" t="s">
        <v>52</v>
      </c>
      <c r="IF60" s="23"/>
      <c r="IG60" s="23"/>
      <c r="IH60" s="23"/>
      <c r="II60" s="23"/>
    </row>
    <row r="61" spans="1:243" s="22" customFormat="1" ht="73.5" customHeight="1">
      <c r="A61" s="68">
        <v>7.03</v>
      </c>
      <c r="B61" s="69" t="s">
        <v>135</v>
      </c>
      <c r="C61" s="39" t="s">
        <v>203</v>
      </c>
      <c r="D61" s="7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8"/>
      <c r="IA61" s="22">
        <v>7.03</v>
      </c>
      <c r="IB61" s="22" t="s">
        <v>135</v>
      </c>
      <c r="IC61" s="22" t="s">
        <v>203</v>
      </c>
      <c r="IE61" s="23"/>
      <c r="IF61" s="23"/>
      <c r="IG61" s="23"/>
      <c r="IH61" s="23"/>
      <c r="II61" s="23"/>
    </row>
    <row r="62" spans="1:243" s="22" customFormat="1" ht="33.75" customHeight="1">
      <c r="A62" s="68">
        <v>7.04</v>
      </c>
      <c r="B62" s="69" t="s">
        <v>136</v>
      </c>
      <c r="C62" s="39" t="s">
        <v>204</v>
      </c>
      <c r="D62" s="70">
        <v>15</v>
      </c>
      <c r="E62" s="71" t="s">
        <v>52</v>
      </c>
      <c r="F62" s="72">
        <v>2581.41</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60"/>
      <c r="BA62" s="42">
        <f t="shared" si="8"/>
        <v>38721</v>
      </c>
      <c r="BB62" s="61">
        <f t="shared" si="6"/>
        <v>38721</v>
      </c>
      <c r="BC62" s="57" t="str">
        <f t="shared" si="7"/>
        <v>INR  Thirty Eight Thousand Seven Hundred &amp; Twenty One  Only</v>
      </c>
      <c r="IA62" s="22">
        <v>7.04</v>
      </c>
      <c r="IB62" s="22" t="s">
        <v>136</v>
      </c>
      <c r="IC62" s="22" t="s">
        <v>204</v>
      </c>
      <c r="ID62" s="22">
        <v>15</v>
      </c>
      <c r="IE62" s="23" t="s">
        <v>52</v>
      </c>
      <c r="IF62" s="23"/>
      <c r="IG62" s="23"/>
      <c r="IH62" s="23"/>
      <c r="II62" s="23"/>
    </row>
    <row r="63" spans="1:243" s="22" customFormat="1" ht="31.5" customHeight="1">
      <c r="A63" s="68">
        <v>7.05</v>
      </c>
      <c r="B63" s="69" t="s">
        <v>137</v>
      </c>
      <c r="C63" s="39" t="s">
        <v>205</v>
      </c>
      <c r="D63" s="7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8"/>
      <c r="IA63" s="22">
        <v>7.05</v>
      </c>
      <c r="IB63" s="22" t="s">
        <v>137</v>
      </c>
      <c r="IC63" s="22" t="s">
        <v>205</v>
      </c>
      <c r="IE63" s="23"/>
      <c r="IF63" s="23"/>
      <c r="IG63" s="23"/>
      <c r="IH63" s="23"/>
      <c r="II63" s="23"/>
    </row>
    <row r="64" spans="1:243" s="22" customFormat="1" ht="61.5" customHeight="1">
      <c r="A64" s="68">
        <v>7.06</v>
      </c>
      <c r="B64" s="69" t="s">
        <v>138</v>
      </c>
      <c r="C64" s="39" t="s">
        <v>206</v>
      </c>
      <c r="D64" s="70">
        <v>900</v>
      </c>
      <c r="E64" s="71" t="s">
        <v>76</v>
      </c>
      <c r="F64" s="72">
        <v>145.98</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60"/>
      <c r="BA64" s="42">
        <f t="shared" si="8"/>
        <v>131382</v>
      </c>
      <c r="BB64" s="61">
        <f t="shared" si="6"/>
        <v>131382</v>
      </c>
      <c r="BC64" s="57" t="str">
        <f t="shared" si="7"/>
        <v>INR  One Lakh Thirty One Thousand Three Hundred &amp; Eighty Two  Only</v>
      </c>
      <c r="IA64" s="22">
        <v>7.06</v>
      </c>
      <c r="IB64" s="22" t="s">
        <v>138</v>
      </c>
      <c r="IC64" s="22" t="s">
        <v>206</v>
      </c>
      <c r="ID64" s="22">
        <v>900</v>
      </c>
      <c r="IE64" s="23" t="s">
        <v>76</v>
      </c>
      <c r="IF64" s="23"/>
      <c r="IG64" s="23"/>
      <c r="IH64" s="23"/>
      <c r="II64" s="23"/>
    </row>
    <row r="65" spans="1:243" s="22" customFormat="1" ht="85.5">
      <c r="A65" s="68">
        <v>7.07</v>
      </c>
      <c r="B65" s="69" t="s">
        <v>72</v>
      </c>
      <c r="C65" s="39" t="s">
        <v>207</v>
      </c>
      <c r="D65" s="7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8"/>
      <c r="IA65" s="22">
        <v>7.07</v>
      </c>
      <c r="IB65" s="22" t="s">
        <v>72</v>
      </c>
      <c r="IC65" s="22" t="s">
        <v>207</v>
      </c>
      <c r="IE65" s="23"/>
      <c r="IF65" s="23"/>
      <c r="IG65" s="23"/>
      <c r="IH65" s="23"/>
      <c r="II65" s="23"/>
    </row>
    <row r="66" spans="1:243" s="22" customFormat="1" ht="42.75">
      <c r="A66" s="68">
        <v>7.08</v>
      </c>
      <c r="B66" s="69" t="s">
        <v>73</v>
      </c>
      <c r="C66" s="39" t="s">
        <v>208</v>
      </c>
      <c r="D66" s="70">
        <v>33000</v>
      </c>
      <c r="E66" s="71" t="s">
        <v>76</v>
      </c>
      <c r="F66" s="72">
        <v>114.86</v>
      </c>
      <c r="G66" s="67">
        <v>37800</v>
      </c>
      <c r="H66" s="50"/>
      <c r="I66" s="51" t="s">
        <v>38</v>
      </c>
      <c r="J66" s="52">
        <f t="shared" si="4"/>
        <v>1</v>
      </c>
      <c r="K66" s="50" t="s">
        <v>39</v>
      </c>
      <c r="L66" s="50" t="s">
        <v>4</v>
      </c>
      <c r="M66" s="53"/>
      <c r="N66" s="50"/>
      <c r="O66" s="50"/>
      <c r="P66" s="54"/>
      <c r="Q66" s="50"/>
      <c r="R66" s="50"/>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42">
        <f t="shared" si="8"/>
        <v>3790380</v>
      </c>
      <c r="BB66" s="56">
        <f t="shared" si="6"/>
        <v>3790380</v>
      </c>
      <c r="BC66" s="57" t="str">
        <f t="shared" si="7"/>
        <v>INR  Thirty Seven Lakh Ninety Thousand Three Hundred &amp; Eighty  Only</v>
      </c>
      <c r="IA66" s="22">
        <v>7.08</v>
      </c>
      <c r="IB66" s="22" t="s">
        <v>73</v>
      </c>
      <c r="IC66" s="22" t="s">
        <v>208</v>
      </c>
      <c r="ID66" s="22">
        <v>33000</v>
      </c>
      <c r="IE66" s="23" t="s">
        <v>76</v>
      </c>
      <c r="IF66" s="23"/>
      <c r="IG66" s="23"/>
      <c r="IH66" s="23"/>
      <c r="II66" s="23"/>
    </row>
    <row r="67" spans="1:243" s="22" customFormat="1" ht="85.5">
      <c r="A67" s="68">
        <v>7.09</v>
      </c>
      <c r="B67" s="69" t="s">
        <v>96</v>
      </c>
      <c r="C67" s="39" t="s">
        <v>209</v>
      </c>
      <c r="D67" s="7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8"/>
      <c r="IA67" s="22">
        <v>7.09</v>
      </c>
      <c r="IB67" s="22" t="s">
        <v>96</v>
      </c>
      <c r="IC67" s="22" t="s">
        <v>209</v>
      </c>
      <c r="IE67" s="23"/>
      <c r="IF67" s="23"/>
      <c r="IG67" s="23"/>
      <c r="IH67" s="23"/>
      <c r="II67" s="23"/>
    </row>
    <row r="68" spans="1:243" s="22" customFormat="1" ht="28.5">
      <c r="A68" s="68">
        <v>7.1</v>
      </c>
      <c r="B68" s="69" t="s">
        <v>97</v>
      </c>
      <c r="C68" s="39" t="s">
        <v>210</v>
      </c>
      <c r="D68" s="70">
        <v>20</v>
      </c>
      <c r="E68" s="71" t="s">
        <v>76</v>
      </c>
      <c r="F68" s="72">
        <v>127.7</v>
      </c>
      <c r="G68" s="62">
        <v>20938</v>
      </c>
      <c r="H68" s="50"/>
      <c r="I68" s="51" t="s">
        <v>38</v>
      </c>
      <c r="J68" s="52">
        <f t="shared" si="4"/>
        <v>1</v>
      </c>
      <c r="K68" s="50" t="s">
        <v>39</v>
      </c>
      <c r="L68" s="50" t="s">
        <v>4</v>
      </c>
      <c r="M68" s="53"/>
      <c r="N68" s="50"/>
      <c r="O68" s="50"/>
      <c r="P68" s="54"/>
      <c r="Q68" s="50"/>
      <c r="R68" s="50"/>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42">
        <f t="shared" si="8"/>
        <v>2554</v>
      </c>
      <c r="BB68" s="56">
        <f t="shared" si="6"/>
        <v>2554</v>
      </c>
      <c r="BC68" s="57" t="str">
        <f t="shared" si="7"/>
        <v>INR  Two Thousand Five Hundred &amp; Fifty Four  Only</v>
      </c>
      <c r="IA68" s="22">
        <v>7.1</v>
      </c>
      <c r="IB68" s="22" t="s">
        <v>97</v>
      </c>
      <c r="IC68" s="22" t="s">
        <v>210</v>
      </c>
      <c r="ID68" s="22">
        <v>20</v>
      </c>
      <c r="IE68" s="23" t="s">
        <v>76</v>
      </c>
      <c r="IF68" s="23"/>
      <c r="IG68" s="23"/>
      <c r="IH68" s="23"/>
      <c r="II68" s="23"/>
    </row>
    <row r="69" spans="1:243" s="22" customFormat="1" ht="43.5" customHeight="1">
      <c r="A69" s="68">
        <v>7.11</v>
      </c>
      <c r="B69" s="69" t="s">
        <v>139</v>
      </c>
      <c r="C69" s="39" t="s">
        <v>211</v>
      </c>
      <c r="D69" s="7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8"/>
      <c r="IA69" s="22">
        <v>7.11</v>
      </c>
      <c r="IB69" s="22" t="s">
        <v>139</v>
      </c>
      <c r="IC69" s="22" t="s">
        <v>211</v>
      </c>
      <c r="IE69" s="23"/>
      <c r="IF69" s="23"/>
      <c r="IG69" s="23"/>
      <c r="IH69" s="23"/>
      <c r="II69" s="23"/>
    </row>
    <row r="70" spans="1:243" s="22" customFormat="1" ht="28.5">
      <c r="A70" s="68">
        <v>7.12</v>
      </c>
      <c r="B70" s="69" t="s">
        <v>140</v>
      </c>
      <c r="C70" s="39" t="s">
        <v>212</v>
      </c>
      <c r="D70" s="70">
        <v>20</v>
      </c>
      <c r="E70" s="71" t="s">
        <v>52</v>
      </c>
      <c r="F70" s="72">
        <v>789.6</v>
      </c>
      <c r="G70" s="62">
        <v>1455</v>
      </c>
      <c r="H70" s="50"/>
      <c r="I70" s="51" t="s">
        <v>38</v>
      </c>
      <c r="J70" s="52">
        <f t="shared" si="4"/>
        <v>1</v>
      </c>
      <c r="K70" s="50" t="s">
        <v>39</v>
      </c>
      <c r="L70" s="50" t="s">
        <v>4</v>
      </c>
      <c r="M70" s="53"/>
      <c r="N70" s="50"/>
      <c r="O70" s="50"/>
      <c r="P70" s="54"/>
      <c r="Q70" s="50"/>
      <c r="R70" s="50"/>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42">
        <f t="shared" si="8"/>
        <v>15792</v>
      </c>
      <c r="BB70" s="56">
        <f t="shared" si="6"/>
        <v>15792</v>
      </c>
      <c r="BC70" s="57" t="str">
        <f t="shared" si="7"/>
        <v>INR  Fifteen Thousand Seven Hundred &amp; Ninety Two  Only</v>
      </c>
      <c r="IA70" s="22">
        <v>7.12</v>
      </c>
      <c r="IB70" s="22" t="s">
        <v>140</v>
      </c>
      <c r="IC70" s="22" t="s">
        <v>212</v>
      </c>
      <c r="ID70" s="22">
        <v>20</v>
      </c>
      <c r="IE70" s="23" t="s">
        <v>52</v>
      </c>
      <c r="IF70" s="23"/>
      <c r="IG70" s="23"/>
      <c r="IH70" s="23"/>
      <c r="II70" s="23"/>
    </row>
    <row r="71" spans="1:243" s="22" customFormat="1" ht="22.5" customHeight="1">
      <c r="A71" s="68">
        <v>8</v>
      </c>
      <c r="B71" s="69" t="s">
        <v>67</v>
      </c>
      <c r="C71" s="39" t="s">
        <v>213</v>
      </c>
      <c r="D71" s="7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8"/>
      <c r="IA71" s="22">
        <v>8</v>
      </c>
      <c r="IB71" s="22" t="s">
        <v>67</v>
      </c>
      <c r="IC71" s="22" t="s">
        <v>213</v>
      </c>
      <c r="IE71" s="23"/>
      <c r="IF71" s="23"/>
      <c r="IG71" s="23"/>
      <c r="IH71" s="23"/>
      <c r="II71" s="23"/>
    </row>
    <row r="72" spans="1:243" s="22" customFormat="1" ht="171.75" customHeight="1">
      <c r="A72" s="68">
        <v>8.01</v>
      </c>
      <c r="B72" s="69" t="s">
        <v>141</v>
      </c>
      <c r="C72" s="39" t="s">
        <v>214</v>
      </c>
      <c r="D72" s="70">
        <v>625</v>
      </c>
      <c r="E72" s="71" t="s">
        <v>52</v>
      </c>
      <c r="F72" s="72">
        <v>749.05</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60"/>
      <c r="BA72" s="42">
        <f t="shared" si="8"/>
        <v>468156</v>
      </c>
      <c r="BB72" s="61">
        <f t="shared" si="6"/>
        <v>468156</v>
      </c>
      <c r="BC72" s="57" t="str">
        <f t="shared" si="7"/>
        <v>INR  Four Lakh Sixty Eight Thousand One Hundred &amp; Fifty Six  Only</v>
      </c>
      <c r="IA72" s="22">
        <v>8.01</v>
      </c>
      <c r="IB72" s="22" t="s">
        <v>141</v>
      </c>
      <c r="IC72" s="22" t="s">
        <v>214</v>
      </c>
      <c r="ID72" s="22">
        <v>625</v>
      </c>
      <c r="IE72" s="23" t="s">
        <v>52</v>
      </c>
      <c r="IF72" s="23"/>
      <c r="IG72" s="23"/>
      <c r="IH72" s="23"/>
      <c r="II72" s="23"/>
    </row>
    <row r="73" spans="1:243" s="22" customFormat="1" ht="32.25" customHeight="1">
      <c r="A73" s="68">
        <v>8.02</v>
      </c>
      <c r="B73" s="69" t="s">
        <v>74</v>
      </c>
      <c r="C73" s="39" t="s">
        <v>215</v>
      </c>
      <c r="D73" s="7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8"/>
      <c r="IA73" s="22">
        <v>8.02</v>
      </c>
      <c r="IB73" s="22" t="s">
        <v>74</v>
      </c>
      <c r="IC73" s="22" t="s">
        <v>215</v>
      </c>
      <c r="IE73" s="23"/>
      <c r="IF73" s="23"/>
      <c r="IG73" s="23"/>
      <c r="IH73" s="23"/>
      <c r="II73" s="23"/>
    </row>
    <row r="74" spans="1:243" s="22" customFormat="1" ht="28.5">
      <c r="A74" s="68">
        <v>8.03</v>
      </c>
      <c r="B74" s="69" t="s">
        <v>75</v>
      </c>
      <c r="C74" s="39" t="s">
        <v>216</v>
      </c>
      <c r="D74" s="70">
        <v>25</v>
      </c>
      <c r="E74" s="71" t="s">
        <v>52</v>
      </c>
      <c r="F74" s="72">
        <v>456.94</v>
      </c>
      <c r="G74" s="62">
        <v>26880</v>
      </c>
      <c r="H74" s="50"/>
      <c r="I74" s="51" t="s">
        <v>38</v>
      </c>
      <c r="J74" s="52">
        <f t="shared" si="4"/>
        <v>1</v>
      </c>
      <c r="K74" s="50" t="s">
        <v>39</v>
      </c>
      <c r="L74" s="50" t="s">
        <v>4</v>
      </c>
      <c r="M74" s="53"/>
      <c r="N74" s="50"/>
      <c r="O74" s="50"/>
      <c r="P74" s="54"/>
      <c r="Q74" s="50"/>
      <c r="R74" s="50"/>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42">
        <f t="shared" si="8"/>
        <v>11424</v>
      </c>
      <c r="BB74" s="56">
        <f t="shared" si="6"/>
        <v>11424</v>
      </c>
      <c r="BC74" s="57" t="str">
        <f t="shared" si="7"/>
        <v>INR  Eleven Thousand Four Hundred &amp; Twenty Four  Only</v>
      </c>
      <c r="IA74" s="22">
        <v>8.03</v>
      </c>
      <c r="IB74" s="22" t="s">
        <v>75</v>
      </c>
      <c r="IC74" s="22" t="s">
        <v>216</v>
      </c>
      <c r="ID74" s="22">
        <v>25</v>
      </c>
      <c r="IE74" s="23" t="s">
        <v>52</v>
      </c>
      <c r="IF74" s="23"/>
      <c r="IG74" s="23"/>
      <c r="IH74" s="23"/>
      <c r="II74" s="23"/>
    </row>
    <row r="75" spans="1:243" s="22" customFormat="1" ht="18.75" customHeight="1">
      <c r="A75" s="68">
        <v>9</v>
      </c>
      <c r="B75" s="69" t="s">
        <v>98</v>
      </c>
      <c r="C75" s="39" t="s">
        <v>217</v>
      </c>
      <c r="D75" s="7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8"/>
      <c r="IA75" s="22">
        <v>9</v>
      </c>
      <c r="IB75" s="22" t="s">
        <v>98</v>
      </c>
      <c r="IC75" s="22" t="s">
        <v>217</v>
      </c>
      <c r="IE75" s="23"/>
      <c r="IF75" s="23"/>
      <c r="IG75" s="23"/>
      <c r="IH75" s="23"/>
      <c r="II75" s="23"/>
    </row>
    <row r="76" spans="1:243" s="22" customFormat="1" ht="18" customHeight="1">
      <c r="A76" s="68">
        <v>9.01</v>
      </c>
      <c r="B76" s="69" t="s">
        <v>142</v>
      </c>
      <c r="C76" s="39" t="s">
        <v>218</v>
      </c>
      <c r="D76" s="7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8"/>
      <c r="IA76" s="22">
        <v>9.01</v>
      </c>
      <c r="IB76" s="22" t="s">
        <v>142</v>
      </c>
      <c r="IC76" s="22" t="s">
        <v>218</v>
      </c>
      <c r="IE76" s="23"/>
      <c r="IF76" s="23"/>
      <c r="IG76" s="23"/>
      <c r="IH76" s="23"/>
      <c r="II76" s="23"/>
    </row>
    <row r="77" spans="1:243" s="22" customFormat="1" ht="36" customHeight="1">
      <c r="A77" s="68">
        <v>9.02</v>
      </c>
      <c r="B77" s="69" t="s">
        <v>143</v>
      </c>
      <c r="C77" s="39" t="s">
        <v>219</v>
      </c>
      <c r="D77" s="70">
        <v>320</v>
      </c>
      <c r="E77" s="71" t="s">
        <v>52</v>
      </c>
      <c r="F77" s="72">
        <v>1082.2</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60"/>
      <c r="BA77" s="42">
        <f t="shared" si="8"/>
        <v>346304</v>
      </c>
      <c r="BB77" s="61">
        <f t="shared" si="6"/>
        <v>346304</v>
      </c>
      <c r="BC77" s="57" t="str">
        <f t="shared" si="7"/>
        <v>INR  Three Lakh Forty Six Thousand Three Hundred &amp; Four  Only</v>
      </c>
      <c r="IA77" s="22">
        <v>9.02</v>
      </c>
      <c r="IB77" s="22" t="s">
        <v>143</v>
      </c>
      <c r="IC77" s="22" t="s">
        <v>219</v>
      </c>
      <c r="ID77" s="22">
        <v>320</v>
      </c>
      <c r="IE77" s="23" t="s">
        <v>52</v>
      </c>
      <c r="IF77" s="23"/>
      <c r="IG77" s="23"/>
      <c r="IH77" s="23"/>
      <c r="II77" s="23"/>
    </row>
    <row r="78" spans="1:243" s="22" customFormat="1" ht="85.5">
      <c r="A78" s="68">
        <v>9.03</v>
      </c>
      <c r="B78" s="69" t="s">
        <v>144</v>
      </c>
      <c r="C78" s="39" t="s">
        <v>220</v>
      </c>
      <c r="D78" s="7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8"/>
      <c r="IA78" s="22">
        <v>9.03</v>
      </c>
      <c r="IB78" s="22" t="s">
        <v>144</v>
      </c>
      <c r="IC78" s="22" t="s">
        <v>220</v>
      </c>
      <c r="IE78" s="23"/>
      <c r="IF78" s="23"/>
      <c r="IG78" s="23"/>
      <c r="IH78" s="23"/>
      <c r="II78" s="23"/>
    </row>
    <row r="79" spans="1:243" s="22" customFormat="1" ht="28.5">
      <c r="A79" s="68">
        <v>9.04</v>
      </c>
      <c r="B79" s="69" t="s">
        <v>145</v>
      </c>
      <c r="C79" s="39" t="s">
        <v>221</v>
      </c>
      <c r="D79" s="70">
        <v>20</v>
      </c>
      <c r="E79" s="71" t="s">
        <v>110</v>
      </c>
      <c r="F79" s="72">
        <v>685.13</v>
      </c>
      <c r="G79" s="62">
        <v>434553</v>
      </c>
      <c r="H79" s="50"/>
      <c r="I79" s="51" t="s">
        <v>38</v>
      </c>
      <c r="J79" s="52">
        <f aca="true" t="shared" si="9" ref="J79:J110">IF(I79="Less(-)",-1,1)</f>
        <v>1</v>
      </c>
      <c r="K79" s="50" t="s">
        <v>39</v>
      </c>
      <c r="L79" s="50" t="s">
        <v>4</v>
      </c>
      <c r="M79" s="53"/>
      <c r="N79" s="50"/>
      <c r="O79" s="50"/>
      <c r="P79" s="54"/>
      <c r="Q79" s="50"/>
      <c r="R79" s="50"/>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42">
        <f t="shared" si="8"/>
        <v>13703</v>
      </c>
      <c r="BB79" s="56">
        <f aca="true" t="shared" si="10" ref="BB79:BB88">BA79+SUM(N79:AZ79)</f>
        <v>13703</v>
      </c>
      <c r="BC79" s="57" t="str">
        <f aca="true" t="shared" si="11" ref="BC79:BC88">SpellNumber(L79,BB79)</f>
        <v>INR  Thirteen Thousand Seven Hundred &amp; Three  Only</v>
      </c>
      <c r="IA79" s="22">
        <v>9.04</v>
      </c>
      <c r="IB79" s="22" t="s">
        <v>145</v>
      </c>
      <c r="IC79" s="22" t="s">
        <v>221</v>
      </c>
      <c r="ID79" s="22">
        <v>20</v>
      </c>
      <c r="IE79" s="23" t="s">
        <v>110</v>
      </c>
      <c r="IF79" s="23"/>
      <c r="IG79" s="23"/>
      <c r="IH79" s="23"/>
      <c r="II79" s="23"/>
    </row>
    <row r="80" spans="1:243" s="22" customFormat="1" ht="409.5">
      <c r="A80" s="68">
        <v>9.05</v>
      </c>
      <c r="B80" s="69" t="s">
        <v>99</v>
      </c>
      <c r="C80" s="39" t="s">
        <v>222</v>
      </c>
      <c r="D80" s="7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8"/>
      <c r="IA80" s="22">
        <v>9.05</v>
      </c>
      <c r="IB80" s="22" t="s">
        <v>99</v>
      </c>
      <c r="IC80" s="22" t="s">
        <v>222</v>
      </c>
      <c r="IE80" s="23"/>
      <c r="IF80" s="23"/>
      <c r="IG80" s="23"/>
      <c r="IH80" s="23"/>
      <c r="II80" s="23"/>
    </row>
    <row r="81" spans="1:243" s="22" customFormat="1" ht="213.75">
      <c r="A81" s="68">
        <v>9.06</v>
      </c>
      <c r="B81" s="69" t="s">
        <v>100</v>
      </c>
      <c r="C81" s="39" t="s">
        <v>223</v>
      </c>
      <c r="D81" s="70">
        <v>50</v>
      </c>
      <c r="E81" s="71" t="s">
        <v>52</v>
      </c>
      <c r="F81" s="72">
        <v>1649.23</v>
      </c>
      <c r="G81" s="62">
        <v>5271</v>
      </c>
      <c r="H81" s="50"/>
      <c r="I81" s="51" t="s">
        <v>38</v>
      </c>
      <c r="J81" s="52">
        <f t="shared" si="9"/>
        <v>1</v>
      </c>
      <c r="K81" s="50" t="s">
        <v>39</v>
      </c>
      <c r="L81" s="50" t="s">
        <v>4</v>
      </c>
      <c r="M81" s="53"/>
      <c r="N81" s="50"/>
      <c r="O81" s="50"/>
      <c r="P81" s="54"/>
      <c r="Q81" s="50"/>
      <c r="R81" s="50"/>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42">
        <f t="shared" si="8"/>
        <v>82462</v>
      </c>
      <c r="BB81" s="56">
        <f t="shared" si="10"/>
        <v>82462</v>
      </c>
      <c r="BC81" s="57" t="str">
        <f t="shared" si="11"/>
        <v>INR  Eighty Two Thousand Four Hundred &amp; Sixty Two  Only</v>
      </c>
      <c r="IA81" s="22">
        <v>9.06</v>
      </c>
      <c r="IB81" s="22" t="s">
        <v>100</v>
      </c>
      <c r="IC81" s="22" t="s">
        <v>223</v>
      </c>
      <c r="ID81" s="22">
        <v>50</v>
      </c>
      <c r="IE81" s="23" t="s">
        <v>52</v>
      </c>
      <c r="IF81" s="23"/>
      <c r="IG81" s="23"/>
      <c r="IH81" s="23"/>
      <c r="II81" s="23"/>
    </row>
    <row r="82" spans="1:243" s="22" customFormat="1" ht="15.75">
      <c r="A82" s="68">
        <v>10</v>
      </c>
      <c r="B82" s="69" t="s">
        <v>53</v>
      </c>
      <c r="C82" s="39" t="s">
        <v>224</v>
      </c>
      <c r="D82" s="7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8"/>
      <c r="IA82" s="22">
        <v>10</v>
      </c>
      <c r="IB82" s="22" t="s">
        <v>53</v>
      </c>
      <c r="IC82" s="22" t="s">
        <v>224</v>
      </c>
      <c r="IE82" s="23"/>
      <c r="IF82" s="23"/>
      <c r="IG82" s="23"/>
      <c r="IH82" s="23"/>
      <c r="II82" s="23"/>
    </row>
    <row r="83" spans="1:243" s="22" customFormat="1" ht="15.75">
      <c r="A83" s="68">
        <v>10.01</v>
      </c>
      <c r="B83" s="69" t="s">
        <v>146</v>
      </c>
      <c r="C83" s="39" t="s">
        <v>225</v>
      </c>
      <c r="D83" s="7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8"/>
      <c r="IA83" s="22">
        <v>10.01</v>
      </c>
      <c r="IB83" s="22" t="s">
        <v>146</v>
      </c>
      <c r="IC83" s="22" t="s">
        <v>225</v>
      </c>
      <c r="IE83" s="23"/>
      <c r="IF83" s="23"/>
      <c r="IG83" s="23"/>
      <c r="IH83" s="23"/>
      <c r="II83" s="23"/>
    </row>
    <row r="84" spans="1:239" s="74" customFormat="1" ht="32.25" customHeight="1">
      <c r="A84" s="68">
        <v>10.02</v>
      </c>
      <c r="B84" s="69" t="s">
        <v>147</v>
      </c>
      <c r="C84" s="75" t="s">
        <v>226</v>
      </c>
      <c r="D84" s="70">
        <v>200</v>
      </c>
      <c r="E84" s="71" t="s">
        <v>52</v>
      </c>
      <c r="F84" s="72">
        <v>222.92</v>
      </c>
      <c r="G84" s="62">
        <v>12714</v>
      </c>
      <c r="H84" s="50"/>
      <c r="I84" s="51" t="s">
        <v>38</v>
      </c>
      <c r="J84" s="52">
        <f t="shared" si="9"/>
        <v>1</v>
      </c>
      <c r="K84" s="50" t="s">
        <v>39</v>
      </c>
      <c r="L84" s="50" t="s">
        <v>4</v>
      </c>
      <c r="M84" s="53"/>
      <c r="N84" s="50"/>
      <c r="O84" s="50"/>
      <c r="P84" s="54"/>
      <c r="Q84" s="50"/>
      <c r="R84" s="50"/>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42">
        <f>ROUND(total_amount_ba($B$2,$D$2,D84,F84,J84,K84,M84),0)</f>
        <v>44584</v>
      </c>
      <c r="BB84" s="56">
        <f t="shared" si="10"/>
        <v>44584</v>
      </c>
      <c r="BC84" s="57" t="str">
        <f t="shared" si="11"/>
        <v>INR  Forty Four Thousand Five Hundred &amp; Eighty Four  Only</v>
      </c>
      <c r="IA84" s="74">
        <v>10.02</v>
      </c>
      <c r="IB84" s="74" t="s">
        <v>147</v>
      </c>
      <c r="IC84" s="74" t="s">
        <v>226</v>
      </c>
      <c r="ID84" s="74">
        <v>200</v>
      </c>
      <c r="IE84" s="74" t="s">
        <v>52</v>
      </c>
    </row>
    <row r="85" spans="1:243" s="22" customFormat="1" ht="42.75">
      <c r="A85" s="68">
        <v>10.03</v>
      </c>
      <c r="B85" s="69" t="s">
        <v>148</v>
      </c>
      <c r="C85" s="39" t="s">
        <v>227</v>
      </c>
      <c r="D85" s="7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8"/>
      <c r="IA85" s="22">
        <v>10.03</v>
      </c>
      <c r="IB85" s="22" t="s">
        <v>148</v>
      </c>
      <c r="IC85" s="22" t="s">
        <v>227</v>
      </c>
      <c r="IE85" s="23"/>
      <c r="IF85" s="23"/>
      <c r="IG85" s="23"/>
      <c r="IH85" s="23"/>
      <c r="II85" s="23"/>
    </row>
    <row r="86" spans="1:239" s="74" customFormat="1" ht="34.5" customHeight="1">
      <c r="A86" s="68">
        <v>10.04</v>
      </c>
      <c r="B86" s="69" t="s">
        <v>147</v>
      </c>
      <c r="C86" s="75" t="s">
        <v>228</v>
      </c>
      <c r="D86" s="70">
        <v>72</v>
      </c>
      <c r="E86" s="71" t="s">
        <v>52</v>
      </c>
      <c r="F86" s="72">
        <v>256.77</v>
      </c>
      <c r="G86" s="40"/>
      <c r="H86" s="24"/>
      <c r="I86" s="47" t="s">
        <v>38</v>
      </c>
      <c r="J86" s="48">
        <f t="shared" si="9"/>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60"/>
      <c r="BA86" s="42">
        <f>ROUND(total_amount_ba($B$2,$D$2,D86,F86,J86,K86,M86),0)</f>
        <v>18487</v>
      </c>
      <c r="BB86" s="61">
        <f t="shared" si="10"/>
        <v>18487</v>
      </c>
      <c r="BC86" s="57" t="str">
        <f t="shared" si="11"/>
        <v>INR  Eighteen Thousand Four Hundred &amp; Eighty Seven  Only</v>
      </c>
      <c r="IA86" s="74">
        <v>10.04</v>
      </c>
      <c r="IB86" s="74" t="s">
        <v>147</v>
      </c>
      <c r="IC86" s="74" t="s">
        <v>228</v>
      </c>
      <c r="ID86" s="74">
        <v>72</v>
      </c>
      <c r="IE86" s="74" t="s">
        <v>52</v>
      </c>
    </row>
    <row r="87" spans="1:243" s="22" customFormat="1" ht="18" customHeight="1">
      <c r="A87" s="68">
        <v>10.05</v>
      </c>
      <c r="B87" s="69" t="s">
        <v>149</v>
      </c>
      <c r="C87" s="39" t="s">
        <v>229</v>
      </c>
      <c r="D87" s="7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8"/>
      <c r="IA87" s="22">
        <v>10.05</v>
      </c>
      <c r="IB87" s="22" t="s">
        <v>149</v>
      </c>
      <c r="IC87" s="22" t="s">
        <v>229</v>
      </c>
      <c r="IE87" s="23"/>
      <c r="IF87" s="23"/>
      <c r="IG87" s="23"/>
      <c r="IH87" s="23"/>
      <c r="II87" s="23"/>
    </row>
    <row r="88" spans="1:239" s="74" customFormat="1" ht="57" customHeight="1">
      <c r="A88" s="68">
        <v>10.06</v>
      </c>
      <c r="B88" s="69" t="s">
        <v>150</v>
      </c>
      <c r="C88" s="75" t="s">
        <v>230</v>
      </c>
      <c r="D88" s="70">
        <v>200</v>
      </c>
      <c r="E88" s="71" t="s">
        <v>52</v>
      </c>
      <c r="F88" s="72">
        <v>134.54</v>
      </c>
      <c r="G88" s="40"/>
      <c r="H88" s="24"/>
      <c r="I88" s="47" t="s">
        <v>38</v>
      </c>
      <c r="J88" s="48">
        <f t="shared" si="9"/>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60"/>
      <c r="BA88" s="42">
        <f>ROUND(total_amount_ba($B$2,$D$2,D88,F88,J88,K88,M88),0)</f>
        <v>26908</v>
      </c>
      <c r="BB88" s="61">
        <f t="shared" si="10"/>
        <v>26908</v>
      </c>
      <c r="BC88" s="57" t="str">
        <f t="shared" si="11"/>
        <v>INR  Twenty Six Thousand Nine Hundred &amp; Eight  Only</v>
      </c>
      <c r="IA88" s="74">
        <v>10.06</v>
      </c>
      <c r="IB88" s="74" t="s">
        <v>150</v>
      </c>
      <c r="IC88" s="74" t="s">
        <v>230</v>
      </c>
      <c r="ID88" s="74">
        <v>200</v>
      </c>
      <c r="IE88" s="74" t="s">
        <v>52</v>
      </c>
    </row>
    <row r="89" spans="1:243" s="22" customFormat="1" ht="28.5">
      <c r="A89" s="68">
        <v>10.07</v>
      </c>
      <c r="B89" s="69" t="s">
        <v>101</v>
      </c>
      <c r="C89" s="39" t="s">
        <v>231</v>
      </c>
      <c r="D89" s="7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8"/>
      <c r="IA89" s="22">
        <v>10.07</v>
      </c>
      <c r="IB89" s="22" t="s">
        <v>101</v>
      </c>
      <c r="IC89" s="22" t="s">
        <v>231</v>
      </c>
      <c r="IE89" s="23"/>
      <c r="IF89" s="23"/>
      <c r="IG89" s="23"/>
      <c r="IH89" s="23"/>
      <c r="II89" s="23"/>
    </row>
    <row r="90" spans="1:239" s="74" customFormat="1" ht="57">
      <c r="A90" s="68">
        <v>10.08</v>
      </c>
      <c r="B90" s="69" t="s">
        <v>102</v>
      </c>
      <c r="C90" s="75" t="s">
        <v>232</v>
      </c>
      <c r="D90" s="70">
        <v>72</v>
      </c>
      <c r="E90" s="71" t="s">
        <v>52</v>
      </c>
      <c r="F90" s="72">
        <v>144.41</v>
      </c>
      <c r="G90" s="62">
        <v>434553</v>
      </c>
      <c r="H90" s="50"/>
      <c r="I90" s="51" t="s">
        <v>38</v>
      </c>
      <c r="J90" s="52">
        <f t="shared" si="9"/>
        <v>1</v>
      </c>
      <c r="K90" s="50" t="s">
        <v>39</v>
      </c>
      <c r="L90" s="50" t="s">
        <v>4</v>
      </c>
      <c r="M90" s="53"/>
      <c r="N90" s="50"/>
      <c r="O90" s="50"/>
      <c r="P90" s="54"/>
      <c r="Q90" s="50"/>
      <c r="R90" s="50"/>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42">
        <f>ROUND(total_amount_ba($B$2,$D$2,D90,F90,J90,K90,M90),0)</f>
        <v>10398</v>
      </c>
      <c r="BB90" s="56">
        <f aca="true" t="shared" si="12" ref="BB90:BB110">BA90+SUM(N90:AZ90)</f>
        <v>10398</v>
      </c>
      <c r="BC90" s="57" t="str">
        <f aca="true" t="shared" si="13" ref="BC90:BC110">SpellNumber(L90,BB90)</f>
        <v>INR  Ten Thousand Three Hundred &amp; Ninety Eight  Only</v>
      </c>
      <c r="IA90" s="74">
        <v>10.08</v>
      </c>
      <c r="IB90" s="74" t="s">
        <v>102</v>
      </c>
      <c r="IC90" s="74" t="s">
        <v>232</v>
      </c>
      <c r="ID90" s="74">
        <v>72</v>
      </c>
      <c r="IE90" s="74" t="s">
        <v>52</v>
      </c>
    </row>
    <row r="91" spans="1:243" s="22" customFormat="1" ht="57">
      <c r="A91" s="68">
        <v>10.09</v>
      </c>
      <c r="B91" s="69" t="s">
        <v>151</v>
      </c>
      <c r="C91" s="39" t="s">
        <v>233</v>
      </c>
      <c r="D91" s="7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8"/>
      <c r="IA91" s="22">
        <v>10.09</v>
      </c>
      <c r="IB91" s="22" t="s">
        <v>151</v>
      </c>
      <c r="IC91" s="22" t="s">
        <v>233</v>
      </c>
      <c r="IE91" s="23"/>
      <c r="IF91" s="23"/>
      <c r="IG91" s="23"/>
      <c r="IH91" s="23"/>
      <c r="II91" s="23"/>
    </row>
    <row r="92" spans="1:243" s="22" customFormat="1" ht="57">
      <c r="A92" s="68">
        <v>10.1</v>
      </c>
      <c r="B92" s="69" t="s">
        <v>152</v>
      </c>
      <c r="C92" s="39" t="s">
        <v>234</v>
      </c>
      <c r="D92" s="70">
        <v>500</v>
      </c>
      <c r="E92" s="71" t="s">
        <v>52</v>
      </c>
      <c r="F92" s="72">
        <v>155.32</v>
      </c>
      <c r="G92" s="62">
        <v>5271</v>
      </c>
      <c r="H92" s="50"/>
      <c r="I92" s="51" t="s">
        <v>38</v>
      </c>
      <c r="J92" s="52">
        <f t="shared" si="9"/>
        <v>1</v>
      </c>
      <c r="K92" s="50" t="s">
        <v>39</v>
      </c>
      <c r="L92" s="50" t="s">
        <v>4</v>
      </c>
      <c r="M92" s="53"/>
      <c r="N92" s="50"/>
      <c r="O92" s="50"/>
      <c r="P92" s="54"/>
      <c r="Q92" s="50"/>
      <c r="R92" s="50"/>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42">
        <f>ROUND(total_amount_ba($B$2,$D$2,D92,F92,J92,K92,M92),0)</f>
        <v>77660</v>
      </c>
      <c r="BB92" s="56">
        <f t="shared" si="12"/>
        <v>77660</v>
      </c>
      <c r="BC92" s="57" t="str">
        <f t="shared" si="13"/>
        <v>INR  Seventy Seven Thousand Six Hundred &amp; Sixty  Only</v>
      </c>
      <c r="IA92" s="22">
        <v>10.1</v>
      </c>
      <c r="IB92" s="22" t="s">
        <v>152</v>
      </c>
      <c r="IC92" s="22" t="s">
        <v>234</v>
      </c>
      <c r="ID92" s="22">
        <v>500</v>
      </c>
      <c r="IE92" s="23" t="s">
        <v>52</v>
      </c>
      <c r="IF92" s="23"/>
      <c r="IG92" s="23"/>
      <c r="IH92" s="23"/>
      <c r="II92" s="23"/>
    </row>
    <row r="93" spans="1:243" s="22" customFormat="1" ht="85.5">
      <c r="A93" s="68">
        <v>10.11</v>
      </c>
      <c r="B93" s="69" t="s">
        <v>103</v>
      </c>
      <c r="C93" s="39" t="s">
        <v>235</v>
      </c>
      <c r="D93" s="70">
        <v>1100</v>
      </c>
      <c r="E93" s="71" t="s">
        <v>52</v>
      </c>
      <c r="F93" s="72">
        <v>100.96</v>
      </c>
      <c r="G93" s="62">
        <v>434553</v>
      </c>
      <c r="H93" s="50"/>
      <c r="I93" s="51" t="s">
        <v>38</v>
      </c>
      <c r="J93" s="52">
        <f t="shared" si="9"/>
        <v>1</v>
      </c>
      <c r="K93" s="50" t="s">
        <v>39</v>
      </c>
      <c r="L93" s="50" t="s">
        <v>4</v>
      </c>
      <c r="M93" s="53"/>
      <c r="N93" s="50"/>
      <c r="O93" s="50"/>
      <c r="P93" s="54"/>
      <c r="Q93" s="50"/>
      <c r="R93" s="50"/>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42">
        <f>ROUND(total_amount_ba($B$2,$D$2,D93,F93,J93,K93,M93),0)</f>
        <v>111056</v>
      </c>
      <c r="BB93" s="56">
        <f t="shared" si="12"/>
        <v>111056</v>
      </c>
      <c r="BC93" s="57" t="str">
        <f t="shared" si="13"/>
        <v>INR  One Lakh Eleven Thousand  &amp;Fifty Six  Only</v>
      </c>
      <c r="IA93" s="22">
        <v>10.11</v>
      </c>
      <c r="IB93" s="22" t="s">
        <v>103</v>
      </c>
      <c r="IC93" s="22" t="s">
        <v>235</v>
      </c>
      <c r="ID93" s="22">
        <v>1100</v>
      </c>
      <c r="IE93" s="23" t="s">
        <v>52</v>
      </c>
      <c r="IF93" s="23"/>
      <c r="IG93" s="23"/>
      <c r="IH93" s="23"/>
      <c r="II93" s="23"/>
    </row>
    <row r="94" spans="1:243" s="22" customFormat="1" ht="15.75">
      <c r="A94" s="68">
        <v>11</v>
      </c>
      <c r="B94" s="69" t="s">
        <v>104</v>
      </c>
      <c r="C94" s="39" t="s">
        <v>236</v>
      </c>
      <c r="D94" s="7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8"/>
      <c r="IA94" s="22">
        <v>11</v>
      </c>
      <c r="IB94" s="22" t="s">
        <v>104</v>
      </c>
      <c r="IC94" s="22" t="s">
        <v>236</v>
      </c>
      <c r="IE94" s="23"/>
      <c r="IF94" s="23"/>
      <c r="IG94" s="23"/>
      <c r="IH94" s="23"/>
      <c r="II94" s="23"/>
    </row>
    <row r="95" spans="1:243" s="22" customFormat="1" ht="30.75" customHeight="1">
      <c r="A95" s="68">
        <v>11.01</v>
      </c>
      <c r="B95" s="69" t="s">
        <v>153</v>
      </c>
      <c r="C95" s="39" t="s">
        <v>237</v>
      </c>
      <c r="D95" s="70">
        <v>10</v>
      </c>
      <c r="E95" s="71" t="s">
        <v>65</v>
      </c>
      <c r="F95" s="72">
        <v>1987.85</v>
      </c>
      <c r="G95" s="40"/>
      <c r="H95" s="24"/>
      <c r="I95" s="47" t="s">
        <v>38</v>
      </c>
      <c r="J95" s="48">
        <f t="shared" si="9"/>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60"/>
      <c r="BA95" s="42">
        <f>ROUND(total_amount_ba($B$2,$D$2,D95,F95,J95,K95,M95),0)</f>
        <v>19879</v>
      </c>
      <c r="BB95" s="61">
        <f t="shared" si="12"/>
        <v>19879</v>
      </c>
      <c r="BC95" s="57" t="str">
        <f t="shared" si="13"/>
        <v>INR  Nineteen Thousand Eight Hundred &amp; Seventy Nine  Only</v>
      </c>
      <c r="IA95" s="22">
        <v>11.01</v>
      </c>
      <c r="IB95" s="22" t="s">
        <v>153</v>
      </c>
      <c r="IC95" s="22" t="s">
        <v>237</v>
      </c>
      <c r="ID95" s="22">
        <v>10</v>
      </c>
      <c r="IE95" s="23" t="s">
        <v>65</v>
      </c>
      <c r="IF95" s="23"/>
      <c r="IG95" s="23"/>
      <c r="IH95" s="23"/>
      <c r="II95" s="23"/>
    </row>
    <row r="96" spans="1:243" s="22" customFormat="1" ht="15.75">
      <c r="A96" s="68">
        <v>12</v>
      </c>
      <c r="B96" s="69" t="s">
        <v>105</v>
      </c>
      <c r="C96" s="39" t="s">
        <v>238</v>
      </c>
      <c r="D96" s="7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8"/>
      <c r="IA96" s="22">
        <v>12</v>
      </c>
      <c r="IB96" s="22" t="s">
        <v>105</v>
      </c>
      <c r="IC96" s="22" t="s">
        <v>238</v>
      </c>
      <c r="IE96" s="23"/>
      <c r="IF96" s="23"/>
      <c r="IG96" s="23"/>
      <c r="IH96" s="23"/>
      <c r="II96" s="23"/>
    </row>
    <row r="97" spans="1:243" s="22" customFormat="1" ht="32.25" customHeight="1">
      <c r="A97" s="68">
        <v>12.01</v>
      </c>
      <c r="B97" s="69" t="s">
        <v>106</v>
      </c>
      <c r="C97" s="39" t="s">
        <v>239</v>
      </c>
      <c r="D97" s="7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8"/>
      <c r="IA97" s="22">
        <v>12.01</v>
      </c>
      <c r="IB97" s="22" t="s">
        <v>106</v>
      </c>
      <c r="IC97" s="22" t="s">
        <v>239</v>
      </c>
      <c r="IE97" s="23"/>
      <c r="IF97" s="23"/>
      <c r="IG97" s="23"/>
      <c r="IH97" s="23"/>
      <c r="II97" s="23"/>
    </row>
    <row r="98" spans="1:243" s="22" customFormat="1" ht="15.75">
      <c r="A98" s="68">
        <v>12.02</v>
      </c>
      <c r="B98" s="69" t="s">
        <v>107</v>
      </c>
      <c r="C98" s="39" t="s">
        <v>240</v>
      </c>
      <c r="D98" s="7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8"/>
      <c r="IA98" s="22">
        <v>12.02</v>
      </c>
      <c r="IB98" s="22" t="s">
        <v>107</v>
      </c>
      <c r="IC98" s="22" t="s">
        <v>240</v>
      </c>
      <c r="IE98" s="23"/>
      <c r="IF98" s="23"/>
      <c r="IG98" s="23"/>
      <c r="IH98" s="23"/>
      <c r="II98" s="23"/>
    </row>
    <row r="99" spans="1:243" s="22" customFormat="1" ht="42.75" customHeight="1">
      <c r="A99" s="68">
        <v>12.03</v>
      </c>
      <c r="B99" s="69" t="s">
        <v>108</v>
      </c>
      <c r="C99" s="39" t="s">
        <v>241</v>
      </c>
      <c r="D99" s="70">
        <v>100</v>
      </c>
      <c r="E99" s="71" t="s">
        <v>76</v>
      </c>
      <c r="F99" s="72">
        <v>371.72</v>
      </c>
      <c r="G99" s="40"/>
      <c r="H99" s="24"/>
      <c r="I99" s="47" t="s">
        <v>38</v>
      </c>
      <c r="J99" s="48">
        <f t="shared" si="9"/>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60"/>
      <c r="BA99" s="42">
        <f>ROUND(total_amount_ba($B$2,$D$2,D99,F99,J99,K99,M99),0)</f>
        <v>37172</v>
      </c>
      <c r="BB99" s="61">
        <f t="shared" si="12"/>
        <v>37172</v>
      </c>
      <c r="BC99" s="57" t="str">
        <f t="shared" si="13"/>
        <v>INR  Thirty Seven Thousand One Hundred &amp; Seventy Two  Only</v>
      </c>
      <c r="IA99" s="22">
        <v>12.03</v>
      </c>
      <c r="IB99" s="22" t="s">
        <v>108</v>
      </c>
      <c r="IC99" s="22" t="s">
        <v>241</v>
      </c>
      <c r="ID99" s="22">
        <v>100</v>
      </c>
      <c r="IE99" s="23" t="s">
        <v>76</v>
      </c>
      <c r="IF99" s="23"/>
      <c r="IG99" s="23"/>
      <c r="IH99" s="23"/>
      <c r="II99" s="23"/>
    </row>
    <row r="100" spans="1:243" s="22" customFormat="1" ht="18" customHeight="1">
      <c r="A100" s="68">
        <v>12.04</v>
      </c>
      <c r="B100" s="69" t="s">
        <v>109</v>
      </c>
      <c r="C100" s="39" t="s">
        <v>242</v>
      </c>
      <c r="D100" s="7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8"/>
      <c r="IA100" s="22">
        <v>12.04</v>
      </c>
      <c r="IB100" s="22" t="s">
        <v>109</v>
      </c>
      <c r="IC100" s="22" t="s">
        <v>242</v>
      </c>
      <c r="IE100" s="23"/>
      <c r="IF100" s="23"/>
      <c r="IG100" s="23"/>
      <c r="IH100" s="23"/>
      <c r="II100" s="23"/>
    </row>
    <row r="101" spans="1:243" s="22" customFormat="1" ht="46.5" customHeight="1">
      <c r="A101" s="68">
        <v>12.05</v>
      </c>
      <c r="B101" s="69" t="s">
        <v>108</v>
      </c>
      <c r="C101" s="39" t="s">
        <v>243</v>
      </c>
      <c r="D101" s="70">
        <v>10</v>
      </c>
      <c r="E101" s="71" t="s">
        <v>76</v>
      </c>
      <c r="F101" s="72">
        <v>450.15</v>
      </c>
      <c r="G101" s="40"/>
      <c r="H101" s="24"/>
      <c r="I101" s="47" t="s">
        <v>38</v>
      </c>
      <c r="J101" s="48">
        <f t="shared" si="9"/>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60"/>
      <c r="BA101" s="42">
        <f>ROUND(total_amount_ba($B$2,$D$2,D101,F101,J101,K101,M101),0)</f>
        <v>4502</v>
      </c>
      <c r="BB101" s="61">
        <f t="shared" si="12"/>
        <v>4502</v>
      </c>
      <c r="BC101" s="57" t="str">
        <f t="shared" si="13"/>
        <v>INR  Four Thousand Five Hundred &amp; Two  Only</v>
      </c>
      <c r="IA101" s="22">
        <v>12.05</v>
      </c>
      <c r="IB101" s="22" t="s">
        <v>108</v>
      </c>
      <c r="IC101" s="22" t="s">
        <v>243</v>
      </c>
      <c r="ID101" s="22">
        <v>10</v>
      </c>
      <c r="IE101" s="23" t="s">
        <v>76</v>
      </c>
      <c r="IF101" s="23"/>
      <c r="IG101" s="23"/>
      <c r="IH101" s="23"/>
      <c r="II101" s="23"/>
    </row>
    <row r="102" spans="1:243" s="22" customFormat="1" ht="114.75" customHeight="1">
      <c r="A102" s="68">
        <v>12.06</v>
      </c>
      <c r="B102" s="69" t="s">
        <v>154</v>
      </c>
      <c r="C102" s="39" t="s">
        <v>244</v>
      </c>
      <c r="D102" s="7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8"/>
      <c r="IA102" s="22">
        <v>12.06</v>
      </c>
      <c r="IB102" s="22" t="s">
        <v>154</v>
      </c>
      <c r="IC102" s="22" t="s">
        <v>244</v>
      </c>
      <c r="IE102" s="23"/>
      <c r="IF102" s="23"/>
      <c r="IG102" s="23"/>
      <c r="IH102" s="23"/>
      <c r="II102" s="23"/>
    </row>
    <row r="103" spans="1:243" s="22" customFormat="1" ht="57">
      <c r="A103" s="68">
        <v>12.07</v>
      </c>
      <c r="B103" s="69" t="s">
        <v>155</v>
      </c>
      <c r="C103" s="39" t="s">
        <v>245</v>
      </c>
      <c r="D103" s="70">
        <v>75</v>
      </c>
      <c r="E103" s="71" t="s">
        <v>52</v>
      </c>
      <c r="F103" s="72">
        <v>874.79</v>
      </c>
      <c r="G103" s="62">
        <v>434553</v>
      </c>
      <c r="H103" s="50"/>
      <c r="I103" s="51" t="s">
        <v>38</v>
      </c>
      <c r="J103" s="52">
        <f t="shared" si="9"/>
        <v>1</v>
      </c>
      <c r="K103" s="50" t="s">
        <v>39</v>
      </c>
      <c r="L103" s="50" t="s">
        <v>4</v>
      </c>
      <c r="M103" s="53"/>
      <c r="N103" s="50"/>
      <c r="O103" s="50"/>
      <c r="P103" s="54"/>
      <c r="Q103" s="50"/>
      <c r="R103" s="50"/>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42">
        <f>ROUND(total_amount_ba($B$2,$D$2,D103,F103,J103,K103,M103),0)</f>
        <v>65609</v>
      </c>
      <c r="BB103" s="56">
        <f t="shared" si="12"/>
        <v>65609</v>
      </c>
      <c r="BC103" s="57" t="str">
        <f t="shared" si="13"/>
        <v>INR  Sixty Five Thousand Six Hundred &amp; Nine  Only</v>
      </c>
      <c r="IA103" s="22">
        <v>12.07</v>
      </c>
      <c r="IB103" s="22" t="s">
        <v>155</v>
      </c>
      <c r="IC103" s="22" t="s">
        <v>245</v>
      </c>
      <c r="ID103" s="22">
        <v>75</v>
      </c>
      <c r="IE103" s="23" t="s">
        <v>52</v>
      </c>
      <c r="IF103" s="23"/>
      <c r="IG103" s="23"/>
      <c r="IH103" s="23"/>
      <c r="II103" s="23"/>
    </row>
    <row r="104" spans="1:243" s="22" customFormat="1" ht="128.25">
      <c r="A104" s="68">
        <v>12.08</v>
      </c>
      <c r="B104" s="69" t="s">
        <v>156</v>
      </c>
      <c r="C104" s="39" t="s">
        <v>246</v>
      </c>
      <c r="D104" s="7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8"/>
      <c r="IA104" s="22">
        <v>12.08</v>
      </c>
      <c r="IB104" s="22" t="s">
        <v>156</v>
      </c>
      <c r="IC104" s="22" t="s">
        <v>246</v>
      </c>
      <c r="IE104" s="23"/>
      <c r="IF104" s="23"/>
      <c r="IG104" s="23"/>
      <c r="IH104" s="23"/>
      <c r="II104" s="23"/>
    </row>
    <row r="105" spans="1:243" s="22" customFormat="1" ht="42.75">
      <c r="A105" s="68">
        <v>12.09</v>
      </c>
      <c r="B105" s="69" t="s">
        <v>157</v>
      </c>
      <c r="C105" s="39" t="s">
        <v>247</v>
      </c>
      <c r="D105" s="70">
        <v>10</v>
      </c>
      <c r="E105" s="71" t="s">
        <v>52</v>
      </c>
      <c r="F105" s="72">
        <v>1136.69</v>
      </c>
      <c r="G105" s="62">
        <v>5271</v>
      </c>
      <c r="H105" s="50"/>
      <c r="I105" s="51" t="s">
        <v>38</v>
      </c>
      <c r="J105" s="52">
        <f t="shared" si="9"/>
        <v>1</v>
      </c>
      <c r="K105" s="50" t="s">
        <v>39</v>
      </c>
      <c r="L105" s="50" t="s">
        <v>4</v>
      </c>
      <c r="M105" s="53"/>
      <c r="N105" s="50"/>
      <c r="O105" s="50"/>
      <c r="P105" s="54"/>
      <c r="Q105" s="50"/>
      <c r="R105" s="50"/>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42">
        <f>ROUND(total_amount_ba($B$2,$D$2,D105,F105,J105,K105,M105),0)</f>
        <v>11367</v>
      </c>
      <c r="BB105" s="56">
        <f t="shared" si="12"/>
        <v>11367</v>
      </c>
      <c r="BC105" s="57" t="str">
        <f t="shared" si="13"/>
        <v>INR  Eleven Thousand Three Hundred &amp; Sixty Seven  Only</v>
      </c>
      <c r="IA105" s="22">
        <v>12.09</v>
      </c>
      <c r="IB105" s="22" t="s">
        <v>157</v>
      </c>
      <c r="IC105" s="22" t="s">
        <v>247</v>
      </c>
      <c r="ID105" s="22">
        <v>10</v>
      </c>
      <c r="IE105" s="23" t="s">
        <v>52</v>
      </c>
      <c r="IF105" s="23"/>
      <c r="IG105" s="23"/>
      <c r="IH105" s="23"/>
      <c r="II105" s="23"/>
    </row>
    <row r="106" spans="1:243" s="22" customFormat="1" ht="71.25">
      <c r="A106" s="68">
        <v>12.1</v>
      </c>
      <c r="B106" s="69" t="s">
        <v>158</v>
      </c>
      <c r="C106" s="39" t="s">
        <v>248</v>
      </c>
      <c r="D106" s="7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8"/>
      <c r="IA106" s="22">
        <v>12.1</v>
      </c>
      <c r="IB106" s="22" t="s">
        <v>158</v>
      </c>
      <c r="IC106" s="22" t="s">
        <v>248</v>
      </c>
      <c r="IE106" s="23"/>
      <c r="IF106" s="23"/>
      <c r="IG106" s="23"/>
      <c r="IH106" s="23"/>
      <c r="II106" s="23"/>
    </row>
    <row r="107" spans="1:243" s="22" customFormat="1" ht="28.5">
      <c r="A107" s="68">
        <v>12.11</v>
      </c>
      <c r="B107" s="69" t="s">
        <v>159</v>
      </c>
      <c r="C107" s="39" t="s">
        <v>249</v>
      </c>
      <c r="D107" s="70">
        <v>22</v>
      </c>
      <c r="E107" s="71" t="s">
        <v>66</v>
      </c>
      <c r="F107" s="72">
        <v>449.18</v>
      </c>
      <c r="G107" s="40"/>
      <c r="H107" s="24"/>
      <c r="I107" s="47" t="s">
        <v>38</v>
      </c>
      <c r="J107" s="48">
        <f t="shared" si="9"/>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60"/>
      <c r="BA107" s="42">
        <f>ROUND(total_amount_ba($B$2,$D$2,D107,F107,J107,K107,M107),0)</f>
        <v>9882</v>
      </c>
      <c r="BB107" s="61">
        <f t="shared" si="12"/>
        <v>9882</v>
      </c>
      <c r="BC107" s="57" t="str">
        <f t="shared" si="13"/>
        <v>INR  Nine Thousand Eight Hundred &amp; Eighty Two  Only</v>
      </c>
      <c r="IA107" s="22">
        <v>12.11</v>
      </c>
      <c r="IB107" s="22" t="s">
        <v>159</v>
      </c>
      <c r="IC107" s="22" t="s">
        <v>249</v>
      </c>
      <c r="ID107" s="22">
        <v>22</v>
      </c>
      <c r="IE107" s="23" t="s">
        <v>66</v>
      </c>
      <c r="IF107" s="23"/>
      <c r="IG107" s="23"/>
      <c r="IH107" s="23"/>
      <c r="II107" s="23"/>
    </row>
    <row r="108" spans="1:243" s="22" customFormat="1" ht="21.75" customHeight="1">
      <c r="A108" s="68">
        <v>13</v>
      </c>
      <c r="B108" s="69" t="s">
        <v>160</v>
      </c>
      <c r="C108" s="39" t="s">
        <v>250</v>
      </c>
      <c r="D108" s="7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8"/>
      <c r="IA108" s="22">
        <v>13</v>
      </c>
      <c r="IB108" s="22" t="s">
        <v>160</v>
      </c>
      <c r="IC108" s="22" t="s">
        <v>250</v>
      </c>
      <c r="IE108" s="23"/>
      <c r="IF108" s="23"/>
      <c r="IG108" s="23"/>
      <c r="IH108" s="23"/>
      <c r="II108" s="23"/>
    </row>
    <row r="109" spans="1:243" s="22" customFormat="1" ht="129.75" customHeight="1">
      <c r="A109" s="68">
        <v>13.01</v>
      </c>
      <c r="B109" s="69" t="s">
        <v>161</v>
      </c>
      <c r="C109" s="39" t="s">
        <v>251</v>
      </c>
      <c r="D109" s="70">
        <v>30</v>
      </c>
      <c r="E109" s="71" t="s">
        <v>111</v>
      </c>
      <c r="F109" s="72">
        <v>524.06</v>
      </c>
      <c r="G109" s="62">
        <v>26880</v>
      </c>
      <c r="H109" s="50"/>
      <c r="I109" s="51" t="s">
        <v>38</v>
      </c>
      <c r="J109" s="52">
        <f t="shared" si="9"/>
        <v>1</v>
      </c>
      <c r="K109" s="50" t="s">
        <v>39</v>
      </c>
      <c r="L109" s="50" t="s">
        <v>4</v>
      </c>
      <c r="M109" s="53"/>
      <c r="N109" s="50"/>
      <c r="O109" s="50"/>
      <c r="P109" s="54"/>
      <c r="Q109" s="50"/>
      <c r="R109" s="50"/>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42">
        <f>ROUND(total_amount_ba($B$2,$D$2,D109,F109,J109,K109,M109),0)</f>
        <v>15722</v>
      </c>
      <c r="BB109" s="56">
        <f t="shared" si="12"/>
        <v>15722</v>
      </c>
      <c r="BC109" s="57" t="str">
        <f t="shared" si="13"/>
        <v>INR  Fifteen Thousand Seven Hundred &amp; Twenty Two  Only</v>
      </c>
      <c r="IA109" s="22">
        <v>13.01</v>
      </c>
      <c r="IB109" s="73" t="s">
        <v>161</v>
      </c>
      <c r="IC109" s="22" t="s">
        <v>251</v>
      </c>
      <c r="ID109" s="22">
        <v>30</v>
      </c>
      <c r="IE109" s="23" t="s">
        <v>111</v>
      </c>
      <c r="IF109" s="23"/>
      <c r="IG109" s="23"/>
      <c r="IH109" s="23"/>
      <c r="II109" s="23"/>
    </row>
    <row r="110" spans="1:243" s="22" customFormat="1" ht="315" customHeight="1">
      <c r="A110" s="68">
        <v>13.02</v>
      </c>
      <c r="B110" s="69" t="s">
        <v>162</v>
      </c>
      <c r="C110" s="39" t="s">
        <v>252</v>
      </c>
      <c r="D110" s="70">
        <v>62.5</v>
      </c>
      <c r="E110" s="71" t="s">
        <v>164</v>
      </c>
      <c r="F110" s="72">
        <v>1565.1</v>
      </c>
      <c r="G110" s="62">
        <v>12714</v>
      </c>
      <c r="H110" s="50"/>
      <c r="I110" s="51" t="s">
        <v>38</v>
      </c>
      <c r="J110" s="52">
        <f t="shared" si="9"/>
        <v>1</v>
      </c>
      <c r="K110" s="50" t="s">
        <v>39</v>
      </c>
      <c r="L110" s="50" t="s">
        <v>4</v>
      </c>
      <c r="M110" s="53"/>
      <c r="N110" s="50"/>
      <c r="O110" s="50"/>
      <c r="P110" s="54"/>
      <c r="Q110" s="50"/>
      <c r="R110" s="50"/>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42">
        <f>ROUND(total_amount_ba($B$2,$D$2,D110,F110,J110,K110,M110),0)</f>
        <v>97819</v>
      </c>
      <c r="BB110" s="56">
        <f t="shared" si="12"/>
        <v>97819</v>
      </c>
      <c r="BC110" s="57" t="str">
        <f t="shared" si="13"/>
        <v>INR  Ninety Seven Thousand Eight Hundred &amp; Nineteen  Only</v>
      </c>
      <c r="IA110" s="22">
        <v>13.02</v>
      </c>
      <c r="IB110" s="73" t="s">
        <v>162</v>
      </c>
      <c r="IC110" s="22" t="s">
        <v>252</v>
      </c>
      <c r="ID110" s="22">
        <v>62.5</v>
      </c>
      <c r="IE110" s="23" t="s">
        <v>164</v>
      </c>
      <c r="IF110" s="23"/>
      <c r="IG110" s="23"/>
      <c r="IH110" s="23"/>
      <c r="II110" s="23"/>
    </row>
    <row r="111" spans="1:55" ht="28.5">
      <c r="A111" s="25" t="s">
        <v>46</v>
      </c>
      <c r="B111" s="26"/>
      <c r="C111" s="27"/>
      <c r="D111" s="43"/>
      <c r="E111" s="43"/>
      <c r="F111" s="43"/>
      <c r="G111" s="43"/>
      <c r="H111" s="63"/>
      <c r="I111" s="63"/>
      <c r="J111" s="63"/>
      <c r="K111" s="63"/>
      <c r="L111" s="64"/>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65">
        <f>SUM(BA13:BA110)</f>
        <v>8552286</v>
      </c>
      <c r="BB111" s="66">
        <f>SUM(BB13:BB82)</f>
        <v>8001241</v>
      </c>
      <c r="BC111" s="55" t="str">
        <f>SpellNumber($E$2,BB111)</f>
        <v>INR  Eighty Lakh One Thousand Two Hundred &amp; Forty One  Only</v>
      </c>
    </row>
    <row r="112" spans="1:55" ht="43.5" customHeight="1">
      <c r="A112" s="26" t="s">
        <v>47</v>
      </c>
      <c r="B112" s="28"/>
      <c r="C112" s="29"/>
      <c r="D112" s="30"/>
      <c r="E112" s="44" t="s">
        <v>54</v>
      </c>
      <c r="F112" s="45"/>
      <c r="G112" s="31"/>
      <c r="H112" s="32"/>
      <c r="I112" s="32"/>
      <c r="J112" s="32"/>
      <c r="K112" s="33"/>
      <c r="L112" s="34"/>
      <c r="M112" s="35"/>
      <c r="N112" s="36"/>
      <c r="O112" s="22"/>
      <c r="P112" s="22"/>
      <c r="Q112" s="22"/>
      <c r="R112" s="22"/>
      <c r="S112" s="22"/>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7">
        <f>IF(ISBLANK(F112),0,IF(E112="Excess (+)",ROUND(BA111+(BA111*F112),2),IF(E112="Less (-)",ROUND(BA111+(BA111*F112*(-1)),2),IF(E112="At Par",BA111,0))))</f>
        <v>0</v>
      </c>
      <c r="BB112" s="38">
        <f>ROUND(BA112,0)</f>
        <v>0</v>
      </c>
      <c r="BC112" s="21" t="str">
        <f>SpellNumber($E$2,BB112)</f>
        <v>INR Zero Only</v>
      </c>
    </row>
    <row r="113" spans="1:55" ht="33" customHeight="1">
      <c r="A113" s="25" t="s">
        <v>48</v>
      </c>
      <c r="B113" s="25"/>
      <c r="C113" s="80" t="str">
        <f>SpellNumber($E$2,BB112)</f>
        <v>INR Zero Only</v>
      </c>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row>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sheetData>
  <sheetProtection password="9E83" sheet="1"/>
  <mergeCells count="56">
    <mergeCell ref="D100:BC100"/>
    <mergeCell ref="D102:BC102"/>
    <mergeCell ref="D104:BC104"/>
    <mergeCell ref="D106:BC106"/>
    <mergeCell ref="D108:BC108"/>
    <mergeCell ref="D85:BC85"/>
    <mergeCell ref="D89:BC89"/>
    <mergeCell ref="D91:BC91"/>
    <mergeCell ref="D94:BC94"/>
    <mergeCell ref="D96:BC96"/>
    <mergeCell ref="D97:BC97"/>
    <mergeCell ref="D98:BC98"/>
    <mergeCell ref="D76:BC76"/>
    <mergeCell ref="D78:BC78"/>
    <mergeCell ref="D80:BC80"/>
    <mergeCell ref="D82:BC82"/>
    <mergeCell ref="D83:BC83"/>
    <mergeCell ref="D87:BC87"/>
    <mergeCell ref="D65:BC65"/>
    <mergeCell ref="D67:BC67"/>
    <mergeCell ref="D69:BC69"/>
    <mergeCell ref="D71:BC71"/>
    <mergeCell ref="D73:BC73"/>
    <mergeCell ref="D75:BC75"/>
    <mergeCell ref="D53:BC53"/>
    <mergeCell ref="D55:BC55"/>
    <mergeCell ref="D58:BC58"/>
    <mergeCell ref="D59:BC59"/>
    <mergeCell ref="D61:BC61"/>
    <mergeCell ref="D63:BC63"/>
    <mergeCell ref="D35:BC35"/>
    <mergeCell ref="D43:BC43"/>
    <mergeCell ref="D45:BC45"/>
    <mergeCell ref="D46:BC46"/>
    <mergeCell ref="D48:BC48"/>
    <mergeCell ref="D50:BC50"/>
    <mergeCell ref="D37:BC37"/>
    <mergeCell ref="D41:BC41"/>
    <mergeCell ref="A9:BC9"/>
    <mergeCell ref="C113:BC113"/>
    <mergeCell ref="A1:L1"/>
    <mergeCell ref="A4:BC4"/>
    <mergeCell ref="A5:BC5"/>
    <mergeCell ref="A6:BC6"/>
    <mergeCell ref="A7:BC7"/>
    <mergeCell ref="B8:BC8"/>
    <mergeCell ref="D14:BC14"/>
    <mergeCell ref="D13:BC13"/>
    <mergeCell ref="D32:BC32"/>
    <mergeCell ref="D33:BC33"/>
    <mergeCell ref="D19:BC19"/>
    <mergeCell ref="D21:BC21"/>
    <mergeCell ref="D22:BC22"/>
    <mergeCell ref="D24:BC24"/>
    <mergeCell ref="D26:BC26"/>
    <mergeCell ref="D27:BC2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2">
      <formula1>IF(E112="Select",-1,IF(E112="At Par",0,0))</formula1>
      <formula2>IF(E112="Select",-1,IF(E112="At Par",0,0.99))</formula2>
    </dataValidation>
    <dataValidation type="list" allowBlank="1" showErrorMessage="1" sqref="E11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2">
      <formula1>0</formula1>
      <formula2>99.9</formula2>
    </dataValidation>
    <dataValidation type="list" allowBlank="1" showErrorMessage="1" sqref="D13:D14 D21:D22 K15:K18 D19 K20 K23 D24 K25 D26:D27 K28:K31 D32:D33 K34 D35 K36 D37 K38:K40 D41 K42 D43 K44 D45:D46 K47 D48 K49 D50 K51:K52 D53 K54 D55 K56:K57 D58:D59 K60 D61 K62 D63 K64 D65 K66 D67 K68 D69 K70 D71 K72 D73 K74 D75:D76 K77 D78 K79 D80 K81 D82:D83 D108 D87 K88 D89 K90 D91 K92:K93 D94 K95 D96:D98 K99 D100 K101 D102 K103 D104 K105 D106 K107 K84 K86 D85 K109:K11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20:H20 G15:H18 G23:H23 G25:H25 G28:H31 G34:H34 G36:H36 G38:H40 G42:H42 G44:H44 G47:H47 G49:H49 G51:H52 G54:H54 G56:H57 G60:H60 G62:H62 G64:H64 G66:H66 G68:H68 G70:H70 G72:H72 G74:H74 G77:H77 G79:H79 G81:H81 G88:H88 G90:H90 G92:H93 G95:H95 G99:H99 G101:H101 G103:H103 G105:H105 G107:H107 G84:H84 G86:H86 G109:H110">
      <formula1>0</formula1>
      <formula2>999999999999999</formula2>
    </dataValidation>
    <dataValidation allowBlank="1" showInputMessage="1" showErrorMessage="1" promptTitle="Addition / Deduction" prompt="Please Choose the correct One" sqref="J20 J15:J18 J23 J25 J28:J31 J34 J36 J38:J40 J42 J44 J47 J49 J51:J52 J54 J56:J57 J60 J62 J64 J66 J68 J70 J72 J74 J77 J79 J81 J88 J90 J92:J93 J95 J99 J101 J103 J105 J107 J84 J86 J109:J110">
      <formula1>0</formula1>
      <formula2>0</formula2>
    </dataValidation>
    <dataValidation type="list" showErrorMessage="1" sqref="I20 I15:I18 I23 I25 I28:I31 I34 I36 I38:I40 I42 I44 I47 I49 I51:I52 I54 I56:I57 I60 I62 I64 I66 I68 I70 I72 I74 I77 I79 I81 I88 I90 I92:I93 I95 I99 I101 I103 I105 I107 I84 I86 I109:I11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0:O20 N15:O18 N23:O23 N25:O25 N28:O31 N34:O34 N36:O36 N38:O40 N42:O42 N44:O44 N47:O47 N49:O49 N51:O52 N54:O54 N56:O57 N60:O60 N62:O62 N64:O64 N66:O66 N68:O68 N70:O70 N72:O72 N74:O74 N77:O77 N79:O79 N81:O81 N88:O88 N90:O90 N92:O93 N95:O95 N99:O99 N101:O101 N103:O103 N105:O105 N107:O107 N84:O84 N86:O86 N109:O11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0 R15:R18 R23 R25 R28:R31 R34 R36 R38:R40 R42 R44 R47 R49 R51:R52 R54 R56:R57 R60 R62 R64 R66 R68 R70 R72 R74 R77 R79 R81 R88 R90 R92:R93 R95 R99 R101 R103 R105 R107 R84 R86 R109:R11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0 Q15:Q18 Q23 Q25 Q28:Q31 Q34 Q36 Q38:Q40 Q42 Q44 Q47 Q49 Q51:Q52 Q54 Q56:Q57 Q60 Q62 Q64 Q66 Q68 Q70 Q72 Q74 Q77 Q79 Q81 Q88 Q90 Q92:Q93 Q95 Q99 Q101 Q103 Q105 Q107 Q84 Q86 Q109:Q11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0 M15:M18 M23 M25 M28:M31 M34 M36 M38:M40 M42 M44 M47 M49 M51:M52 M54 M56:M57 M60 M62 M64 M66 M68 M70 M72 M74 M77 M79 M81 M88 M90 M92:M93 M95 M99 M101 M103 M105 M107 M84 M86 M109:M110">
      <formula1>0</formula1>
      <formula2>999999999999999</formula2>
    </dataValidation>
    <dataValidation type="decimal" allowBlank="1" showInputMessage="1" showErrorMessage="1" promptTitle="Quantity" prompt="Please enter the Quantity for this item. " errorTitle="Invalid Entry" error="Only Numeric Values are allowed. " sqref="D20 D15:D18 D23 D25 D28:D31 D34 D36 D38:D40 D42 D44 D47 D49 D51:D52 D54 D56:D57 D60 D62 D64 D66 D68 D70 D72 D74 D77 D79 D81 D88 D90 D92:D93 D95 D99 D101 D103 D105 D107 D84 D86 D109:D110">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11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decimal" allowBlank="1" showInputMessage="1" showErrorMessage="1" promptTitle="Estimated Rate" prompt="Please enter the Rate for this item. " errorTitle="Invalid Entry" error="Only Numeric Values are allowed. " sqref="F20 F15:F18 F23 F25 F28:F31 F34 F36 F38:F40 F42 F44 F47 F49 F51:F52 F54 F56:F57 F60 F62 F64 F66 F68 F70 F72 F74 F77 F79 F81 F88 F90 F92:F93 F95 F99 F101 F103 F105 F107 F84 F86 F109:F110">
      <formula1>0</formula1>
      <formula2>999999999999999</formula2>
    </dataValidation>
    <dataValidation allowBlank="1" showInputMessage="1" showErrorMessage="1" promptTitle="Itemcode/Make" prompt="Please enter text" sqref="C13:C110">
      <formula1>0</formula1>
      <formula2>0</formula2>
    </dataValidation>
    <dataValidation type="decimal" allowBlank="1" showInputMessage="1" showErrorMessage="1" errorTitle="Invalid Entry" error="Only Numeric Values are allowed. " sqref="A13:A110">
      <formula1>0</formula1>
      <formula2>999999999999999</formula2>
    </dataValidation>
  </dataValidations>
  <printOptions/>
  <pageMargins left="0.2" right="0.25" top="0.5" bottom="0.5" header="0.511805555555556" footer="0.511805555555556"/>
  <pageSetup fitToHeight="0" fitToWidth="1" horizontalDpi="600" verticalDpi="600" orientation="portrait" paperSize="9" scale="7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6" t="s">
        <v>49</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2021-01-22T06:54:56Z</cp:lastPrinted>
  <dcterms:created xsi:type="dcterms:W3CDTF">2009-01-30T06:42:42Z</dcterms:created>
  <dcterms:modified xsi:type="dcterms:W3CDTF">2021-01-22T06:55:38Z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