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'BoQ1'!$A$11:$BC$57</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'BoQ1'!$A$1:$BC$57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<sst xmlns="http://schemas.openxmlformats.org/spreadsheetml/2006/main" count="373" uniqueCount="146">
  <si>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</si>
  <si>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</si>
  <si>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</si>
  <si>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</si>
  <si>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</si>
  <si>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</si>
  <si>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</si>
  <si>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</si>
  <si>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</si>
  <si>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</si>
  <si>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</si>
  <si>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</si>
  <si>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</si>
  <si>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</si>
  <si>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</si>
  <si>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</si>
  <si>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</si>
  <si>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</si>
  <si>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</si>
  <si>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</si>
  <si>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</si>
  <si>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</si>
  <si>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</si>
  <si>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</si>
  <si>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</si>
  <si>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</si>
  <si>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</si>
  <si>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</si>
  <si>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</si>
  <si>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</si>
  <si>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</si>
  <si>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</si>
  <si>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</si>
  <si>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</si>
  <si>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</si>
  <si>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</si>
  <si>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</si>
  <si>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</si>
  <si>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</si>
  <si>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</si>
  <si>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</si>
  <si>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</si>
  <si>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</si>
  <si>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</si>
  <si>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</si>
  <si>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</si>
  <si>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</si>
  <si>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</si>
  <si>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</si>
  <si>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</si>
  <si>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</si>
  <si>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</si>
  <si>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</si>
  <si>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</si>
  <si>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</si>
  <si>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</si>
  <si>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</si>
  <si>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</si>
  <si>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</si>
  <si>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</si>
  <si>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</si>
  <si>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</si>
  <si>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</si>
  <si>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</si>
  <si>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</si>
  <si>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each</t>
  </si>
  <si>
    <t>kg</t>
  </si>
  <si>
    <r>
      <t xml:space="preserve">TOTAL AMOUNT  
           in
     </t>
    </r>
    <r>
      <rPr>
        <b/>
        <sz val="11"/>
        <color indexed="10"/>
        <rFont val="Arial"/>
        <family val="2"/>
      </rPr>
      <t xml:space="preserve"> Rs.      P</t>
    </r>
  </si>
  <si>
    <t>REINFORCED CEMENT CONCRETE</t>
  </si>
  <si>
    <t>Centering and shuttering including strutting, propping etc. and removal of form for</t>
  </si>
  <si>
    <t>Steel reinforcement for R.C.C. work including straightening, cutting, bending, placing in position and binding all complete above plinth level.</t>
  </si>
  <si>
    <t>Thermo-Mechanically Treated bars of grade Fe-500D or more.</t>
  </si>
  <si>
    <t>MASONRY WORK</t>
  </si>
  <si>
    <t>Tender Inviting Authority: Superintending Engineer, IWD, IIT, Kanpur</t>
  </si>
  <si>
    <t>Painting with synthetic enamel paint of approved brand and manufacture of required colour to give an even shade :</t>
  </si>
  <si>
    <t>Two or more coats on new work over an under coat of suitable shade with ordinary paint of approved brand and manufacture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</si>
  <si>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</si>
  <si>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</si>
  <si>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</si>
  <si>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DISMANTLING AND DEMOLISHING</t>
  </si>
  <si>
    <t>Dismantling doors, windows and clerestory windows (steel or wood) shutter including chowkhats, architrave, holdfasts etc. complete and stacking within 50 metres lead :</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</si>
  <si>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</si>
  <si>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</si>
  <si>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</si>
  <si>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</si>
  <si>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</si>
  <si>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</si>
  <si>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</si>
  <si>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</si>
  <si>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</si>
  <si>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</si>
  <si>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</si>
  <si>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</si>
  <si>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</si>
  <si>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</si>
  <si>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</si>
  <si>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</si>
  <si>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</si>
  <si>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</si>
  <si>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</si>
  <si>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</si>
  <si>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</si>
  <si>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</si>
  <si>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</si>
  <si>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</si>
  <si>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</si>
  <si>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</si>
  <si>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</si>
  <si>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</si>
  <si>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</si>
  <si>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</si>
  <si>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</si>
  <si>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</si>
  <si>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</si>
  <si>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STEEL WORK</t>
  </si>
  <si>
    <t>Demolishing cement concrete manually/ by mechanical means including disposal of material within 50 metres lead as per direction of Engineer - in - charge.</t>
  </si>
  <si>
    <t>Nominal concrete 1:3:6 or richer mix (i/c equivalent design mix)</t>
  </si>
  <si>
    <t>Of area 3 sq. metres and below</t>
  </si>
  <si>
    <t>EARTH WORK</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</si>
  <si>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</si>
  <si>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</si>
  <si>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Providing and laying in position specified grade of reinforced cement concrete, excluding the cost of centering, shuttering, ifnishing and reinforcement- All work up to plinth level :</t>
  </si>
  <si>
    <t>1:1.5:3 (1 cement: 1.5 coarse sand (zone-III) derived from  natural sources: 3 graded stone aggregate 20 mm nominal  size derived from natural sources).</t>
  </si>
  <si>
    <t>Foundations, footings, bases of columns, etc. for mass concrete</t>
  </si>
  <si>
    <t>Half brick masonry with common burnt clay F.P.S. (non modular) bricks of class designation 7.5 in foundations and plinth in :</t>
  </si>
  <si>
    <t>cement mortar 1:4 (1 cement : 4 coarse sand)</t>
  </si>
  <si>
    <t>Providing and fixing 1mm thick M.S. sheet door with frame of 40x40x6 mm angle iron and 3 mm M.S. gusset plates at the junctions and corners, all necessary fittings complete, including applying a priming coat of approved steel primer.</t>
  </si>
  <si>
    <t>Using M.S. angels 40x40x6 mm for diagonal braces</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</si>
  <si>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</si>
  <si>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</si>
  <si>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Providing and fixing hand rail of approved size by welding etc. to steel ladder railing, balcony railing, staircase railing and similar works, including applying priming coat of approved steel primer.</t>
  </si>
  <si>
    <t>M.S. tube</t>
  </si>
  <si>
    <t>Providing and fixing carbon steel galvanised ( minimum coating 5 micron) dash fastener of 10 mm dia double threaded 6.8 grade (yield strength 480 N/mm2), counter sunk head, comprising of 10 mm dia polyamide PA 6 grade sleeve, including drilling of hole in frame , concrete/ masonry, etc. as per direction of Engineer-in-charge.</t>
  </si>
  <si>
    <t>10 x 160 mm</t>
  </si>
  <si>
    <t>Providing &amp; fixing glass panes with putty and glazing clips in steel doors, windows, clerestory windows, all complete with :</t>
  </si>
  <si>
    <t>4.0 mm thick glass panes</t>
  </si>
  <si>
    <t>Demolishing brick work manually/ by mechanical means including stacking of serviceable material and disposal of unserviceable material within 50 metres lead as per direction of Engineer-in-charge.</t>
  </si>
  <si>
    <t>In cement mortar</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</si>
  <si>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</si>
  <si>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ROAD WORK</t>
  </si>
  <si>
    <t>Cement concrete 1:2:4 (1 cement : 2 coarse sand : 4 graded stone aggregate 40 mm nominal size) in pavements, laid to required slope and camber in panels as required including consolidation finishing and tamping complete.</t>
  </si>
  <si>
    <t>MINOR CIVIL MAINTENANCE WORK</t>
  </si>
  <si>
    <t xml:space="preserve">Providing and laying in position cement concrete of specified grade excluding the cost of centering and shuttering - All work up to plinth level :  
1:5:10 (1 cement : 5 fine sand : 10 graded Brick aggregate 40 mm nominal size).    
</t>
  </si>
  <si>
    <t>CUM</t>
  </si>
  <si>
    <t>Name of Work: Providing Structural Steel Spiral Staircase for Emergency Exit at West side of NL-II Building.</t>
  </si>
  <si>
    <t>Contract No:   21/Civil/D2/2021-22/03</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</si>
</sst>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7">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4" fillId="0" borderId="0" xfId="56" applyNumberFormat="1" applyFont="1" applyFill="1" applyAlignment="1">
      <alignment vertical="top" wrapText="1"/>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57"/>
  <sheetViews>
    <sheetView showGridLines="0" zoomScale="85" zoomScaleNormal="85" zoomScalePageLayoutView="0" workbookViewId="0" topLeftCell="A1">
      <selection activeCell="BG12" sqref="BG12"/>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68" t="str">
        <f>B2&amp;" BoQ"</f>
        <v>Percentage BoQ</v>
      </c>
      <c r="B1" s="68"/>
      <c r="C1" s="68"/>
      <c r="D1" s="68"/>
      <c r="E1" s="68"/>
      <c r="F1" s="68"/>
      <c r="G1" s="68"/>
      <c r="H1" s="68"/>
      <c r="I1" s="68"/>
      <c r="J1" s="68"/>
      <c r="K1" s="68"/>
      <c r="L1" s="68"/>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9" t="s">
        <v>73</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IE4" s="10"/>
      <c r="IF4" s="10"/>
      <c r="IG4" s="10"/>
      <c r="IH4" s="10"/>
      <c r="II4" s="10"/>
    </row>
    <row r="5" spans="1:243" s="9" customFormat="1" ht="38.25" customHeight="1">
      <c r="A5" s="69" t="s">
        <v>144</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IE5" s="10"/>
      <c r="IF5" s="10"/>
      <c r="IG5" s="10"/>
      <c r="IH5" s="10"/>
      <c r="II5" s="10"/>
    </row>
    <row r="6" spans="1:243" s="9" customFormat="1" ht="30.75" customHeight="1">
      <c r="A6" s="69" t="s">
        <v>145</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IE6" s="10"/>
      <c r="IF6" s="10"/>
      <c r="IG6" s="10"/>
      <c r="IH6" s="10"/>
      <c r="II6" s="10"/>
    </row>
    <row r="7" spans="1:243" s="9" customFormat="1" ht="29.25" customHeight="1" hidden="1">
      <c r="A7" s="70" t="s">
        <v>7</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IE7" s="10"/>
      <c r="IF7" s="10"/>
      <c r="IG7" s="10"/>
      <c r="IH7" s="10"/>
      <c r="II7" s="10"/>
    </row>
    <row r="8" spans="1:243" s="12" customFormat="1" ht="58.5" customHeight="1">
      <c r="A8" s="11" t="s">
        <v>50</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IE8" s="13"/>
      <c r="IF8" s="13"/>
      <c r="IG8" s="13"/>
      <c r="IH8" s="13"/>
      <c r="II8" s="13"/>
    </row>
    <row r="9" spans="1:243" s="14" customFormat="1" ht="61.5" customHeight="1">
      <c r="A9" s="66" t="s">
        <v>8</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67</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4" t="s">
        <v>118</v>
      </c>
      <c r="C13" s="39" t="s">
        <v>55</v>
      </c>
      <c r="D13" s="72"/>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4"/>
      <c r="IA13" s="22">
        <v>1</v>
      </c>
      <c r="IB13" s="22" t="s">
        <v>118</v>
      </c>
      <c r="IC13" s="22" t="s">
        <v>55</v>
      </c>
      <c r="IE13" s="23"/>
      <c r="IF13" s="23" t="s">
        <v>34</v>
      </c>
      <c r="IG13" s="23" t="s">
        <v>35</v>
      </c>
      <c r="IH13" s="23">
        <v>10</v>
      </c>
      <c r="II13" s="23" t="s">
        <v>36</v>
      </c>
    </row>
    <row r="14" spans="1:243" s="22" customFormat="1" ht="156.75">
      <c r="A14" s="59">
        <v>1.01</v>
      </c>
      <c r="B14" s="64" t="s">
        <v>119</v>
      </c>
      <c r="C14" s="39" t="s">
        <v>56</v>
      </c>
      <c r="D14" s="72"/>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4"/>
      <c r="IA14" s="22">
        <v>1.01</v>
      </c>
      <c r="IB14" s="22" t="s">
        <v>119</v>
      </c>
      <c r="IC14" s="22" t="s">
        <v>56</v>
      </c>
      <c r="IE14" s="23"/>
      <c r="IF14" s="23" t="s">
        <v>40</v>
      </c>
      <c r="IG14" s="23" t="s">
        <v>35</v>
      </c>
      <c r="IH14" s="23">
        <v>123.223</v>
      </c>
      <c r="II14" s="23" t="s">
        <v>37</v>
      </c>
    </row>
    <row r="15" spans="1:243" s="22" customFormat="1" ht="28.5">
      <c r="A15" s="59">
        <v>1.02</v>
      </c>
      <c r="B15" s="60" t="s">
        <v>120</v>
      </c>
      <c r="C15" s="39" t="s">
        <v>57</v>
      </c>
      <c r="D15" s="61">
        <v>3</v>
      </c>
      <c r="E15" s="62" t="s">
        <v>64</v>
      </c>
      <c r="F15" s="63">
        <v>221.21</v>
      </c>
      <c r="G15" s="40"/>
      <c r="H15" s="24"/>
      <c r="I15" s="47" t="s">
        <v>38</v>
      </c>
      <c r="J15" s="48">
        <f>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3"/>
      <c r="BA15" s="42">
        <f>ROUND(total_amount_ba($B$2,$D$2,D15,F15,J15,K15,M15),0)</f>
        <v>664</v>
      </c>
      <c r="BB15" s="54">
        <f>BA15+SUM(N15:AZ15)</f>
        <v>664</v>
      </c>
      <c r="BC15" s="50" t="str">
        <f>SpellNumber(L15,BB15)</f>
        <v>INR  Six Hundred &amp; Sixty Four  Only</v>
      </c>
      <c r="IA15" s="22">
        <v>1.02</v>
      </c>
      <c r="IB15" s="22" t="s">
        <v>120</v>
      </c>
      <c r="IC15" s="22" t="s">
        <v>57</v>
      </c>
      <c r="ID15" s="22">
        <v>3</v>
      </c>
      <c r="IE15" s="23" t="s">
        <v>64</v>
      </c>
      <c r="IF15" s="23" t="s">
        <v>41</v>
      </c>
      <c r="IG15" s="23" t="s">
        <v>42</v>
      </c>
      <c r="IH15" s="23">
        <v>213</v>
      </c>
      <c r="II15" s="23" t="s">
        <v>37</v>
      </c>
    </row>
    <row r="16" spans="1:243" s="22" customFormat="1" ht="15.75">
      <c r="A16" s="59">
        <v>2</v>
      </c>
      <c r="B16" s="60" t="s">
        <v>68</v>
      </c>
      <c r="C16" s="39" t="s">
        <v>81</v>
      </c>
      <c r="D16" s="72"/>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4"/>
      <c r="IA16" s="22">
        <v>2</v>
      </c>
      <c r="IB16" s="22" t="s">
        <v>68</v>
      </c>
      <c r="IC16" s="22" t="s">
        <v>81</v>
      </c>
      <c r="IE16" s="23"/>
      <c r="IF16" s="23"/>
      <c r="IG16" s="23"/>
      <c r="IH16" s="23"/>
      <c r="II16" s="23"/>
    </row>
    <row r="17" spans="1:243" s="22" customFormat="1" ht="85.5">
      <c r="A17" s="59">
        <v>2.01</v>
      </c>
      <c r="B17" s="60" t="s">
        <v>121</v>
      </c>
      <c r="C17" s="39" t="s">
        <v>58</v>
      </c>
      <c r="D17" s="72"/>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4"/>
      <c r="IA17" s="22">
        <v>2.01</v>
      </c>
      <c r="IB17" s="22" t="s">
        <v>121</v>
      </c>
      <c r="IC17" s="22" t="s">
        <v>58</v>
      </c>
      <c r="IE17" s="23"/>
      <c r="IF17" s="23"/>
      <c r="IG17" s="23"/>
      <c r="IH17" s="23"/>
      <c r="II17" s="23"/>
    </row>
    <row r="18" spans="1:243" s="22" customFormat="1" ht="71.25">
      <c r="A18" s="59">
        <v>2.02</v>
      </c>
      <c r="B18" s="60" t="s">
        <v>122</v>
      </c>
      <c r="C18" s="39" t="s">
        <v>82</v>
      </c>
      <c r="D18" s="61">
        <v>1</v>
      </c>
      <c r="E18" s="62" t="s">
        <v>64</v>
      </c>
      <c r="F18" s="63">
        <v>6767.42</v>
      </c>
      <c r="G18" s="40"/>
      <c r="H18" s="24"/>
      <c r="I18" s="47" t="s">
        <v>38</v>
      </c>
      <c r="J18" s="48">
        <f>IF(I18="Less(-)",-1,1)</f>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3"/>
      <c r="BA18" s="42">
        <f>ROUND(total_amount_ba($B$2,$D$2,D18,F18,J18,K18,M18),0)</f>
        <v>6767</v>
      </c>
      <c r="BB18" s="54">
        <f>BA18+SUM(N18:AZ18)</f>
        <v>6767</v>
      </c>
      <c r="BC18" s="50" t="str">
        <f>SpellNumber(L18,BB18)</f>
        <v>INR  Six Thousand Seven Hundred &amp; Sixty Seven  Only</v>
      </c>
      <c r="IA18" s="22">
        <v>2.02</v>
      </c>
      <c r="IB18" s="22" t="s">
        <v>122</v>
      </c>
      <c r="IC18" s="22" t="s">
        <v>82</v>
      </c>
      <c r="ID18" s="22">
        <v>1</v>
      </c>
      <c r="IE18" s="23" t="s">
        <v>64</v>
      </c>
      <c r="IF18" s="23"/>
      <c r="IG18" s="23"/>
      <c r="IH18" s="23"/>
      <c r="II18" s="23"/>
    </row>
    <row r="19" spans="1:243" s="22" customFormat="1" ht="42.75">
      <c r="A19" s="59">
        <v>2.03</v>
      </c>
      <c r="B19" s="60" t="s">
        <v>69</v>
      </c>
      <c r="C19" s="39" t="s">
        <v>83</v>
      </c>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4"/>
      <c r="IA19" s="22">
        <v>2.03</v>
      </c>
      <c r="IB19" s="22" t="s">
        <v>69</v>
      </c>
      <c r="IC19" s="22" t="s">
        <v>83</v>
      </c>
      <c r="IE19" s="23"/>
      <c r="IF19" s="23"/>
      <c r="IG19" s="23"/>
      <c r="IH19" s="23"/>
      <c r="II19" s="23"/>
    </row>
    <row r="20" spans="1:243" s="22" customFormat="1" ht="30.75" customHeight="1">
      <c r="A20" s="59">
        <v>2.04</v>
      </c>
      <c r="B20" s="60" t="s">
        <v>123</v>
      </c>
      <c r="C20" s="39" t="s">
        <v>59</v>
      </c>
      <c r="D20" s="61">
        <v>5</v>
      </c>
      <c r="E20" s="62" t="s">
        <v>52</v>
      </c>
      <c r="F20" s="63">
        <v>249.75</v>
      </c>
      <c r="G20" s="40"/>
      <c r="H20" s="24"/>
      <c r="I20" s="47" t="s">
        <v>38</v>
      </c>
      <c r="J20" s="48">
        <f>IF(I20="Less(-)",-1,1)</f>
        <v>1</v>
      </c>
      <c r="K20" s="24" t="s">
        <v>39</v>
      </c>
      <c r="L20" s="24" t="s">
        <v>4</v>
      </c>
      <c r="M20" s="41"/>
      <c r="N20" s="24"/>
      <c r="O20" s="24"/>
      <c r="P20" s="46"/>
      <c r="Q20" s="24"/>
      <c r="R20" s="24"/>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53"/>
      <c r="BA20" s="42">
        <f>ROUND(total_amount_ba($B$2,$D$2,D20,F20,J20,K20,M20),0)</f>
        <v>1249</v>
      </c>
      <c r="BB20" s="54">
        <f>BA20+SUM(N20:AZ20)</f>
        <v>1249</v>
      </c>
      <c r="BC20" s="50" t="str">
        <f>SpellNumber(L20,BB20)</f>
        <v>INR  One Thousand Two Hundred &amp; Forty Nine  Only</v>
      </c>
      <c r="IA20" s="22">
        <v>2.04</v>
      </c>
      <c r="IB20" s="22" t="s">
        <v>123</v>
      </c>
      <c r="IC20" s="22" t="s">
        <v>59</v>
      </c>
      <c r="ID20" s="22">
        <v>5</v>
      </c>
      <c r="IE20" s="23" t="s">
        <v>52</v>
      </c>
      <c r="IF20" s="23" t="s">
        <v>34</v>
      </c>
      <c r="IG20" s="23" t="s">
        <v>43</v>
      </c>
      <c r="IH20" s="23">
        <v>10</v>
      </c>
      <c r="II20" s="23" t="s">
        <v>37</v>
      </c>
    </row>
    <row r="21" spans="1:243" s="22" customFormat="1" ht="71.25">
      <c r="A21" s="59">
        <v>2.05</v>
      </c>
      <c r="B21" s="60" t="s">
        <v>70</v>
      </c>
      <c r="C21" s="39" t="s">
        <v>84</v>
      </c>
      <c r="D21" s="72"/>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4"/>
      <c r="IA21" s="22">
        <v>2.05</v>
      </c>
      <c r="IB21" s="22" t="s">
        <v>70</v>
      </c>
      <c r="IC21" s="22" t="s">
        <v>84</v>
      </c>
      <c r="IE21" s="23"/>
      <c r="IF21" s="23"/>
      <c r="IG21" s="23"/>
      <c r="IH21" s="23"/>
      <c r="II21" s="23"/>
    </row>
    <row r="22" spans="1:243" s="22" customFormat="1" ht="28.5">
      <c r="A22" s="59">
        <v>2.06</v>
      </c>
      <c r="B22" s="60" t="s">
        <v>71</v>
      </c>
      <c r="C22" s="39" t="s">
        <v>60</v>
      </c>
      <c r="D22" s="61">
        <v>51</v>
      </c>
      <c r="E22" s="62" t="s">
        <v>66</v>
      </c>
      <c r="F22" s="63">
        <v>73.21</v>
      </c>
      <c r="G22" s="40"/>
      <c r="H22" s="24"/>
      <c r="I22" s="47" t="s">
        <v>38</v>
      </c>
      <c r="J22" s="48">
        <f>IF(I22="Less(-)",-1,1)</f>
        <v>1</v>
      </c>
      <c r="K22" s="24" t="s">
        <v>39</v>
      </c>
      <c r="L22" s="24" t="s">
        <v>4</v>
      </c>
      <c r="M22" s="41"/>
      <c r="N22" s="24"/>
      <c r="O22" s="24"/>
      <c r="P22" s="46"/>
      <c r="Q22" s="24"/>
      <c r="R22" s="24"/>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53"/>
      <c r="BA22" s="42">
        <f>ROUND(total_amount_ba($B$2,$D$2,D22,F22,J22,K22,M22),0)</f>
        <v>3734</v>
      </c>
      <c r="BB22" s="54">
        <f>BA22+SUM(N22:AZ22)</f>
        <v>3734</v>
      </c>
      <c r="BC22" s="50" t="str">
        <f>SpellNumber(L22,BB22)</f>
        <v>INR  Three Thousand Seven Hundred &amp; Thirty Four  Only</v>
      </c>
      <c r="IA22" s="22">
        <v>2.06</v>
      </c>
      <c r="IB22" s="22" t="s">
        <v>71</v>
      </c>
      <c r="IC22" s="22" t="s">
        <v>60</v>
      </c>
      <c r="ID22" s="22">
        <v>51</v>
      </c>
      <c r="IE22" s="23" t="s">
        <v>66</v>
      </c>
      <c r="IF22" s="23" t="s">
        <v>40</v>
      </c>
      <c r="IG22" s="23" t="s">
        <v>35</v>
      </c>
      <c r="IH22" s="23">
        <v>123.223</v>
      </c>
      <c r="II22" s="23" t="s">
        <v>37</v>
      </c>
    </row>
    <row r="23" spans="1:243" s="22" customFormat="1" ht="15.75">
      <c r="A23" s="59">
        <v>3</v>
      </c>
      <c r="B23" s="60" t="s">
        <v>72</v>
      </c>
      <c r="C23" s="39" t="s">
        <v>85</v>
      </c>
      <c r="D23" s="72"/>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4"/>
      <c r="IA23" s="22">
        <v>3</v>
      </c>
      <c r="IB23" s="22" t="s">
        <v>72</v>
      </c>
      <c r="IC23" s="22" t="s">
        <v>85</v>
      </c>
      <c r="IE23" s="23"/>
      <c r="IF23" s="23" t="s">
        <v>44</v>
      </c>
      <c r="IG23" s="23" t="s">
        <v>45</v>
      </c>
      <c r="IH23" s="23">
        <v>10</v>
      </c>
      <c r="II23" s="23" t="s">
        <v>37</v>
      </c>
    </row>
    <row r="24" spans="1:243" s="22" customFormat="1" ht="57">
      <c r="A24" s="59">
        <v>3.01</v>
      </c>
      <c r="B24" s="60" t="s">
        <v>124</v>
      </c>
      <c r="C24" s="39" t="s">
        <v>86</v>
      </c>
      <c r="D24" s="72"/>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4"/>
      <c r="IA24" s="22">
        <v>3.01</v>
      </c>
      <c r="IB24" s="22" t="s">
        <v>124</v>
      </c>
      <c r="IC24" s="22" t="s">
        <v>86</v>
      </c>
      <c r="IE24" s="23"/>
      <c r="IF24" s="23"/>
      <c r="IG24" s="23"/>
      <c r="IH24" s="23"/>
      <c r="II24" s="23"/>
    </row>
    <row r="25" spans="1:243" s="22" customFormat="1" ht="28.5">
      <c r="A25" s="59">
        <v>3.02</v>
      </c>
      <c r="B25" s="60" t="s">
        <v>125</v>
      </c>
      <c r="C25" s="39" t="s">
        <v>87</v>
      </c>
      <c r="D25" s="61">
        <v>2</v>
      </c>
      <c r="E25" s="62" t="s">
        <v>52</v>
      </c>
      <c r="F25" s="63">
        <v>678.43</v>
      </c>
      <c r="G25" s="40"/>
      <c r="H25" s="24"/>
      <c r="I25" s="47" t="s">
        <v>38</v>
      </c>
      <c r="J25" s="48">
        <f>IF(I25="Less(-)",-1,1)</f>
        <v>1</v>
      </c>
      <c r="K25" s="24" t="s">
        <v>39</v>
      </c>
      <c r="L25" s="24" t="s">
        <v>4</v>
      </c>
      <c r="M25" s="41"/>
      <c r="N25" s="24"/>
      <c r="O25" s="24"/>
      <c r="P25" s="46"/>
      <c r="Q25" s="24"/>
      <c r="R25" s="24"/>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53"/>
      <c r="BA25" s="42">
        <f>ROUND(total_amount_ba($B$2,$D$2,D25,F25,J25,K25,M25),0)</f>
        <v>1357</v>
      </c>
      <c r="BB25" s="54">
        <f>BA25+SUM(N25:AZ25)</f>
        <v>1357</v>
      </c>
      <c r="BC25" s="50" t="str">
        <f>SpellNumber(L25,BB25)</f>
        <v>INR  One Thousand Three Hundred &amp; Fifty Seven  Only</v>
      </c>
      <c r="IA25" s="22">
        <v>3.02</v>
      </c>
      <c r="IB25" s="22" t="s">
        <v>125</v>
      </c>
      <c r="IC25" s="22" t="s">
        <v>87</v>
      </c>
      <c r="ID25" s="22">
        <v>2</v>
      </c>
      <c r="IE25" s="23" t="s">
        <v>52</v>
      </c>
      <c r="IF25" s="23" t="s">
        <v>41</v>
      </c>
      <c r="IG25" s="23" t="s">
        <v>42</v>
      </c>
      <c r="IH25" s="23">
        <v>213</v>
      </c>
      <c r="II25" s="23" t="s">
        <v>37</v>
      </c>
    </row>
    <row r="26" spans="1:243" s="22" customFormat="1" ht="15.75">
      <c r="A26" s="59">
        <v>4</v>
      </c>
      <c r="B26" s="60" t="s">
        <v>114</v>
      </c>
      <c r="C26" s="39" t="s">
        <v>88</v>
      </c>
      <c r="D26" s="72"/>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4"/>
      <c r="IA26" s="22">
        <v>4</v>
      </c>
      <c r="IB26" s="22" t="s">
        <v>114</v>
      </c>
      <c r="IC26" s="22" t="s">
        <v>88</v>
      </c>
      <c r="IE26" s="23"/>
      <c r="IF26" s="23"/>
      <c r="IG26" s="23"/>
      <c r="IH26" s="23"/>
      <c r="II26" s="23"/>
    </row>
    <row r="27" spans="1:243" s="22" customFormat="1" ht="99.75">
      <c r="A27" s="59">
        <v>4.01</v>
      </c>
      <c r="B27" s="60" t="s">
        <v>126</v>
      </c>
      <c r="C27" s="39" t="s">
        <v>89</v>
      </c>
      <c r="D27" s="72"/>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4"/>
      <c r="IA27" s="22">
        <v>4.01</v>
      </c>
      <c r="IB27" s="22" t="s">
        <v>126</v>
      </c>
      <c r="IC27" s="22" t="s">
        <v>89</v>
      </c>
      <c r="IE27" s="23"/>
      <c r="IF27" s="23"/>
      <c r="IG27" s="23"/>
      <c r="IH27" s="23"/>
      <c r="II27" s="23"/>
    </row>
    <row r="28" spans="1:243" s="22" customFormat="1" ht="42.75">
      <c r="A28" s="59">
        <v>4.02</v>
      </c>
      <c r="B28" s="60" t="s">
        <v>127</v>
      </c>
      <c r="C28" s="39" t="s">
        <v>90</v>
      </c>
      <c r="D28" s="61">
        <v>7</v>
      </c>
      <c r="E28" s="62" t="s">
        <v>52</v>
      </c>
      <c r="F28" s="63">
        <v>3882.63</v>
      </c>
      <c r="G28" s="40"/>
      <c r="H28" s="24"/>
      <c r="I28" s="47" t="s">
        <v>38</v>
      </c>
      <c r="J28" s="48">
        <f>IF(I28="Less(-)",-1,1)</f>
        <v>1</v>
      </c>
      <c r="K28" s="24" t="s">
        <v>39</v>
      </c>
      <c r="L28" s="24" t="s">
        <v>4</v>
      </c>
      <c r="M28" s="41"/>
      <c r="N28" s="24"/>
      <c r="O28" s="24"/>
      <c r="P28" s="46"/>
      <c r="Q28" s="24"/>
      <c r="R28" s="24"/>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53"/>
      <c r="BA28" s="42">
        <f>ROUND(total_amount_ba($B$2,$D$2,D28,F28,J28,K28,M28),0)</f>
        <v>27178</v>
      </c>
      <c r="BB28" s="54">
        <f>BA28+SUM(N28:AZ28)</f>
        <v>27178</v>
      </c>
      <c r="BC28" s="50" t="str">
        <f>SpellNumber(L28,BB28)</f>
        <v>INR  Twenty Seven Thousand One Hundred &amp; Seventy Eight  Only</v>
      </c>
      <c r="IA28" s="22">
        <v>4.02</v>
      </c>
      <c r="IB28" s="22" t="s">
        <v>127</v>
      </c>
      <c r="IC28" s="22" t="s">
        <v>90</v>
      </c>
      <c r="ID28" s="22">
        <v>7</v>
      </c>
      <c r="IE28" s="23" t="s">
        <v>52</v>
      </c>
      <c r="IF28" s="23"/>
      <c r="IG28" s="23"/>
      <c r="IH28" s="23"/>
      <c r="II28" s="23"/>
    </row>
    <row r="29" spans="1:243" s="22" customFormat="1" ht="85.5">
      <c r="A29" s="59">
        <v>4.03</v>
      </c>
      <c r="B29" s="60" t="s">
        <v>128</v>
      </c>
      <c r="C29" s="39" t="s">
        <v>91</v>
      </c>
      <c r="D29" s="72"/>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4"/>
      <c r="IA29" s="22">
        <v>4.03</v>
      </c>
      <c r="IB29" s="22" t="s">
        <v>128</v>
      </c>
      <c r="IC29" s="22" t="s">
        <v>91</v>
      </c>
      <c r="IE29" s="23"/>
      <c r="IF29" s="23"/>
      <c r="IG29" s="23"/>
      <c r="IH29" s="23"/>
      <c r="II29" s="23"/>
    </row>
    <row r="30" spans="1:243" s="22" customFormat="1" ht="42.75">
      <c r="A30" s="59">
        <v>4.04</v>
      </c>
      <c r="B30" s="60" t="s">
        <v>129</v>
      </c>
      <c r="C30" s="39" t="s">
        <v>61</v>
      </c>
      <c r="D30" s="61">
        <v>2300</v>
      </c>
      <c r="E30" s="62" t="s">
        <v>66</v>
      </c>
      <c r="F30" s="63">
        <v>114.86</v>
      </c>
      <c r="G30" s="40"/>
      <c r="H30" s="24"/>
      <c r="I30" s="47" t="s">
        <v>38</v>
      </c>
      <c r="J30" s="48">
        <f>IF(I30="Less(-)",-1,1)</f>
        <v>1</v>
      </c>
      <c r="K30" s="24" t="s">
        <v>39</v>
      </c>
      <c r="L30" s="24" t="s">
        <v>4</v>
      </c>
      <c r="M30" s="41"/>
      <c r="N30" s="24"/>
      <c r="O30" s="24"/>
      <c r="P30" s="46"/>
      <c r="Q30" s="24"/>
      <c r="R30" s="24"/>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53"/>
      <c r="BA30" s="42">
        <f>ROUND(total_amount_ba($B$2,$D$2,D30,F30,J30,K30,M30),0)</f>
        <v>264178</v>
      </c>
      <c r="BB30" s="54">
        <f>BA30+SUM(N30:AZ30)</f>
        <v>264178</v>
      </c>
      <c r="BC30" s="50" t="str">
        <f>SpellNumber(L30,BB30)</f>
        <v>INR  Two Lakh Sixty Four Thousand One Hundred &amp; Seventy Eight  Only</v>
      </c>
      <c r="IA30" s="22">
        <v>4.04</v>
      </c>
      <c r="IB30" s="22" t="s">
        <v>129</v>
      </c>
      <c r="IC30" s="22" t="s">
        <v>61</v>
      </c>
      <c r="ID30" s="22">
        <v>2300</v>
      </c>
      <c r="IE30" s="23" t="s">
        <v>66</v>
      </c>
      <c r="IF30" s="23"/>
      <c r="IG30" s="23"/>
      <c r="IH30" s="23"/>
      <c r="II30" s="23"/>
    </row>
    <row r="31" spans="1:243" s="22" customFormat="1" ht="85.5">
      <c r="A31" s="59">
        <v>4.05</v>
      </c>
      <c r="B31" s="60" t="s">
        <v>130</v>
      </c>
      <c r="C31" s="39" t="s">
        <v>92</v>
      </c>
      <c r="D31" s="72"/>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4"/>
      <c r="IA31" s="22">
        <v>4.05</v>
      </c>
      <c r="IB31" s="22" t="s">
        <v>130</v>
      </c>
      <c r="IC31" s="22" t="s">
        <v>92</v>
      </c>
      <c r="IE31" s="23"/>
      <c r="IF31" s="23"/>
      <c r="IG31" s="23"/>
      <c r="IH31" s="23"/>
      <c r="II31" s="23"/>
    </row>
    <row r="32" spans="1:243" s="22" customFormat="1" ht="28.5">
      <c r="A32" s="59">
        <v>4.06</v>
      </c>
      <c r="B32" s="60" t="s">
        <v>131</v>
      </c>
      <c r="C32" s="39" t="s">
        <v>93</v>
      </c>
      <c r="D32" s="61">
        <v>153</v>
      </c>
      <c r="E32" s="62" t="s">
        <v>66</v>
      </c>
      <c r="F32" s="63">
        <v>127.7</v>
      </c>
      <c r="G32" s="40"/>
      <c r="H32" s="24"/>
      <c r="I32" s="47" t="s">
        <v>38</v>
      </c>
      <c r="J32" s="48">
        <f>IF(I32="Less(-)",-1,1)</f>
        <v>1</v>
      </c>
      <c r="K32" s="24" t="s">
        <v>39</v>
      </c>
      <c r="L32" s="24" t="s">
        <v>4</v>
      </c>
      <c r="M32" s="41"/>
      <c r="N32" s="24"/>
      <c r="O32" s="24"/>
      <c r="P32" s="46"/>
      <c r="Q32" s="24"/>
      <c r="R32" s="24"/>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53"/>
      <c r="BA32" s="42">
        <f>ROUND(total_amount_ba($B$2,$D$2,D32,F32,J32,K32,M32),0)</f>
        <v>19538</v>
      </c>
      <c r="BB32" s="54">
        <f>BA32+SUM(N32:AZ32)</f>
        <v>19538</v>
      </c>
      <c r="BC32" s="50" t="str">
        <f>SpellNumber(L32,BB32)</f>
        <v>INR  Nineteen Thousand Five Hundred &amp; Thirty Eight  Only</v>
      </c>
      <c r="IA32" s="22">
        <v>4.06</v>
      </c>
      <c r="IB32" s="22" t="s">
        <v>131</v>
      </c>
      <c r="IC32" s="22" t="s">
        <v>93</v>
      </c>
      <c r="ID32" s="22">
        <v>153</v>
      </c>
      <c r="IE32" s="23" t="s">
        <v>66</v>
      </c>
      <c r="IF32" s="23"/>
      <c r="IG32" s="23"/>
      <c r="IH32" s="23"/>
      <c r="II32" s="23"/>
    </row>
    <row r="33" spans="1:243" s="22" customFormat="1" ht="142.5">
      <c r="A33" s="59">
        <v>4.07</v>
      </c>
      <c r="B33" s="64" t="s">
        <v>132</v>
      </c>
      <c r="C33" s="39" t="s">
        <v>94</v>
      </c>
      <c r="D33" s="72"/>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4"/>
      <c r="IA33" s="22">
        <v>4.07</v>
      </c>
      <c r="IB33" s="22" t="s">
        <v>132</v>
      </c>
      <c r="IC33" s="22" t="s">
        <v>94</v>
      </c>
      <c r="IE33" s="23"/>
      <c r="IF33" s="23"/>
      <c r="IG33" s="23"/>
      <c r="IH33" s="23"/>
      <c r="II33" s="23"/>
    </row>
    <row r="34" spans="1:243" s="22" customFormat="1" ht="28.5">
      <c r="A34" s="59">
        <v>4.08</v>
      </c>
      <c r="B34" s="60" t="s">
        <v>133</v>
      </c>
      <c r="C34" s="39" t="s">
        <v>95</v>
      </c>
      <c r="D34" s="61">
        <v>28</v>
      </c>
      <c r="E34" s="62" t="s">
        <v>65</v>
      </c>
      <c r="F34" s="63">
        <v>156.86</v>
      </c>
      <c r="G34" s="40"/>
      <c r="H34" s="24"/>
      <c r="I34" s="47" t="s">
        <v>38</v>
      </c>
      <c r="J34" s="48">
        <f>IF(I34="Less(-)",-1,1)</f>
        <v>1</v>
      </c>
      <c r="K34" s="24" t="s">
        <v>39</v>
      </c>
      <c r="L34" s="24" t="s">
        <v>4</v>
      </c>
      <c r="M34" s="41"/>
      <c r="N34" s="24"/>
      <c r="O34" s="24"/>
      <c r="P34" s="46"/>
      <c r="Q34" s="24"/>
      <c r="R34" s="24"/>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53"/>
      <c r="BA34" s="42">
        <f>ROUND(total_amount_ba($B$2,$D$2,D34,F34,J34,K34,M34),0)</f>
        <v>4392</v>
      </c>
      <c r="BB34" s="54">
        <f>BA34+SUM(N34:AZ34)</f>
        <v>4392</v>
      </c>
      <c r="BC34" s="50" t="str">
        <f>SpellNumber(L34,BB34)</f>
        <v>INR  Four Thousand Three Hundred &amp; Ninety Two  Only</v>
      </c>
      <c r="IA34" s="22">
        <v>4.08</v>
      </c>
      <c r="IB34" s="22" t="s">
        <v>133</v>
      </c>
      <c r="IC34" s="22" t="s">
        <v>95</v>
      </c>
      <c r="ID34" s="22">
        <v>28</v>
      </c>
      <c r="IE34" s="23" t="s">
        <v>65</v>
      </c>
      <c r="IF34" s="23"/>
      <c r="IG34" s="23"/>
      <c r="IH34" s="23"/>
      <c r="II34" s="23"/>
    </row>
    <row r="35" spans="1:243" s="22" customFormat="1" ht="19.5" customHeight="1">
      <c r="A35" s="59">
        <v>4.09</v>
      </c>
      <c r="B35" s="60" t="s">
        <v>134</v>
      </c>
      <c r="C35" s="39" t="s">
        <v>96</v>
      </c>
      <c r="D35" s="72"/>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4"/>
      <c r="IA35" s="22">
        <v>4.09</v>
      </c>
      <c r="IB35" s="22" t="s">
        <v>134</v>
      </c>
      <c r="IC35" s="22" t="s">
        <v>96</v>
      </c>
      <c r="IE35" s="23"/>
      <c r="IF35" s="23"/>
      <c r="IG35" s="23"/>
      <c r="IH35" s="23"/>
      <c r="II35" s="23"/>
    </row>
    <row r="36" spans="1:243" s="22" customFormat="1" ht="28.5">
      <c r="A36" s="59">
        <v>4.1</v>
      </c>
      <c r="B36" s="60" t="s">
        <v>135</v>
      </c>
      <c r="C36" s="39" t="s">
        <v>97</v>
      </c>
      <c r="D36" s="61">
        <v>2</v>
      </c>
      <c r="E36" s="62" t="s">
        <v>52</v>
      </c>
      <c r="F36" s="63">
        <v>789.6</v>
      </c>
      <c r="G36" s="40"/>
      <c r="H36" s="24"/>
      <c r="I36" s="47" t="s">
        <v>38</v>
      </c>
      <c r="J36" s="48">
        <f>IF(I36="Less(-)",-1,1)</f>
        <v>1</v>
      </c>
      <c r="K36" s="24" t="s">
        <v>39</v>
      </c>
      <c r="L36" s="24" t="s">
        <v>4</v>
      </c>
      <c r="M36" s="41"/>
      <c r="N36" s="24"/>
      <c r="O36" s="24"/>
      <c r="P36" s="46"/>
      <c r="Q36" s="24"/>
      <c r="R36" s="24"/>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53"/>
      <c r="BA36" s="42">
        <f>ROUND(total_amount_ba($B$2,$D$2,D36,F36,J36,K36,M36),0)</f>
        <v>1579</v>
      </c>
      <c r="BB36" s="54">
        <f>BA36+SUM(N36:AZ36)</f>
        <v>1579</v>
      </c>
      <c r="BC36" s="50" t="str">
        <f>SpellNumber(L36,BB36)</f>
        <v>INR  One Thousand Five Hundred &amp; Seventy Nine  Only</v>
      </c>
      <c r="IA36" s="22">
        <v>4.1</v>
      </c>
      <c r="IB36" s="22" t="s">
        <v>135</v>
      </c>
      <c r="IC36" s="22" t="s">
        <v>97</v>
      </c>
      <c r="ID36" s="22">
        <v>2</v>
      </c>
      <c r="IE36" s="23" t="s">
        <v>52</v>
      </c>
      <c r="IF36" s="23"/>
      <c r="IG36" s="23"/>
      <c r="IH36" s="23"/>
      <c r="II36" s="23"/>
    </row>
    <row r="37" spans="1:243" s="22" customFormat="1" ht="15.75">
      <c r="A37" s="59">
        <v>5</v>
      </c>
      <c r="B37" s="60" t="s">
        <v>53</v>
      </c>
      <c r="C37" s="39" t="s">
        <v>62</v>
      </c>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4"/>
      <c r="IA37" s="22">
        <v>5</v>
      </c>
      <c r="IB37" s="22" t="s">
        <v>53</v>
      </c>
      <c r="IC37" s="22" t="s">
        <v>62</v>
      </c>
      <c r="IE37" s="23"/>
      <c r="IF37" s="23"/>
      <c r="IG37" s="23"/>
      <c r="IH37" s="23"/>
      <c r="II37" s="23"/>
    </row>
    <row r="38" spans="1:243" s="22" customFormat="1" ht="57">
      <c r="A38" s="63">
        <v>5.01</v>
      </c>
      <c r="B38" s="60" t="s">
        <v>74</v>
      </c>
      <c r="C38" s="39" t="s">
        <v>63</v>
      </c>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4"/>
      <c r="IA38" s="22">
        <v>5.01</v>
      </c>
      <c r="IB38" s="22" t="s">
        <v>74</v>
      </c>
      <c r="IC38" s="22" t="s">
        <v>63</v>
      </c>
      <c r="IE38" s="23"/>
      <c r="IF38" s="23"/>
      <c r="IG38" s="23"/>
      <c r="IH38" s="23"/>
      <c r="II38" s="23"/>
    </row>
    <row r="39" spans="1:243" s="22" customFormat="1" ht="57">
      <c r="A39" s="59">
        <v>5.02</v>
      </c>
      <c r="B39" s="60" t="s">
        <v>75</v>
      </c>
      <c r="C39" s="39" t="s">
        <v>98</v>
      </c>
      <c r="D39" s="61">
        <v>105</v>
      </c>
      <c r="E39" s="62" t="s">
        <v>52</v>
      </c>
      <c r="F39" s="63">
        <v>155.32</v>
      </c>
      <c r="G39" s="40"/>
      <c r="H39" s="24"/>
      <c r="I39" s="47" t="s">
        <v>38</v>
      </c>
      <c r="J39" s="48">
        <f>IF(I39="Less(-)",-1,1)</f>
        <v>1</v>
      </c>
      <c r="K39" s="24" t="s">
        <v>39</v>
      </c>
      <c r="L39" s="24" t="s">
        <v>4</v>
      </c>
      <c r="M39" s="41"/>
      <c r="N39" s="24"/>
      <c r="O39" s="24"/>
      <c r="P39" s="46"/>
      <c r="Q39" s="24"/>
      <c r="R39" s="24"/>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53"/>
      <c r="BA39" s="42">
        <f>ROUND(total_amount_ba($B$2,$D$2,D39,F39,J39,K39,M39),0)</f>
        <v>16309</v>
      </c>
      <c r="BB39" s="54">
        <f>BA39+SUM(N39:AZ39)</f>
        <v>16309</v>
      </c>
      <c r="BC39" s="50" t="str">
        <f>SpellNumber(L39,BB39)</f>
        <v>INR  Sixteen Thousand Three Hundred &amp; Nine  Only</v>
      </c>
      <c r="IA39" s="22">
        <v>5.02</v>
      </c>
      <c r="IB39" s="22" t="s">
        <v>75</v>
      </c>
      <c r="IC39" s="22" t="s">
        <v>98</v>
      </c>
      <c r="ID39" s="22">
        <v>105</v>
      </c>
      <c r="IE39" s="23" t="s">
        <v>52</v>
      </c>
      <c r="IF39" s="23"/>
      <c r="IG39" s="23"/>
      <c r="IH39" s="23"/>
      <c r="II39" s="23"/>
    </row>
    <row r="40" spans="1:243" s="22" customFormat="1" ht="15.75">
      <c r="A40" s="59">
        <v>6</v>
      </c>
      <c r="B40" s="60" t="s">
        <v>76</v>
      </c>
      <c r="C40" s="39" t="s">
        <v>99</v>
      </c>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4"/>
      <c r="IA40" s="22">
        <v>6</v>
      </c>
      <c r="IB40" s="22" t="s">
        <v>76</v>
      </c>
      <c r="IC40" s="22" t="s">
        <v>99</v>
      </c>
      <c r="IE40" s="23"/>
      <c r="IF40" s="23"/>
      <c r="IG40" s="23"/>
      <c r="IH40" s="23"/>
      <c r="II40" s="23"/>
    </row>
    <row r="41" spans="1:243" s="22" customFormat="1" ht="73.5" customHeight="1">
      <c r="A41" s="59">
        <v>6.01</v>
      </c>
      <c r="B41" s="60" t="s">
        <v>77</v>
      </c>
      <c r="C41" s="39" t="s">
        <v>100</v>
      </c>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4"/>
      <c r="IA41" s="22">
        <v>6.01</v>
      </c>
      <c r="IB41" s="22" t="s">
        <v>77</v>
      </c>
      <c r="IC41" s="22" t="s">
        <v>100</v>
      </c>
      <c r="IE41" s="23"/>
      <c r="IF41" s="23"/>
      <c r="IG41" s="23"/>
      <c r="IH41" s="23"/>
      <c r="II41" s="23"/>
    </row>
    <row r="42" spans="1:243" s="22" customFormat="1" ht="28.5">
      <c r="A42" s="59">
        <v>6.02</v>
      </c>
      <c r="B42" s="60" t="s">
        <v>78</v>
      </c>
      <c r="C42" s="39" t="s">
        <v>101</v>
      </c>
      <c r="D42" s="61">
        <v>15</v>
      </c>
      <c r="E42" s="62" t="s">
        <v>52</v>
      </c>
      <c r="F42" s="63">
        <v>376.67</v>
      </c>
      <c r="G42" s="40"/>
      <c r="H42" s="24"/>
      <c r="I42" s="47" t="s">
        <v>38</v>
      </c>
      <c r="J42" s="48">
        <f>IF(I42="Less(-)",-1,1)</f>
        <v>1</v>
      </c>
      <c r="K42" s="24" t="s">
        <v>39</v>
      </c>
      <c r="L42" s="24" t="s">
        <v>4</v>
      </c>
      <c r="M42" s="41"/>
      <c r="N42" s="24"/>
      <c r="O42" s="24"/>
      <c r="P42" s="46"/>
      <c r="Q42" s="24"/>
      <c r="R42" s="24"/>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53"/>
      <c r="BA42" s="42">
        <f>ROUND(total_amount_ba($B$2,$D$2,D42,F42,J42,K42,M42),0)</f>
        <v>5650</v>
      </c>
      <c r="BB42" s="54">
        <f>BA42+SUM(N42:AZ42)</f>
        <v>5650</v>
      </c>
      <c r="BC42" s="50" t="str">
        <f>SpellNumber(L42,BB42)</f>
        <v>INR  Five Thousand Six Hundred &amp; Fifty  Only</v>
      </c>
      <c r="IA42" s="22">
        <v>6.02</v>
      </c>
      <c r="IB42" s="22" t="s">
        <v>78</v>
      </c>
      <c r="IC42" s="22" t="s">
        <v>101</v>
      </c>
      <c r="ID42" s="22">
        <v>15</v>
      </c>
      <c r="IE42" s="23" t="s">
        <v>52</v>
      </c>
      <c r="IF42" s="23"/>
      <c r="IG42" s="23"/>
      <c r="IH42" s="23"/>
      <c r="II42" s="23"/>
    </row>
    <row r="43" spans="1:243" s="22" customFormat="1" ht="15.75">
      <c r="A43" s="59">
        <v>7</v>
      </c>
      <c r="B43" s="60" t="s">
        <v>79</v>
      </c>
      <c r="C43" s="39" t="s">
        <v>102</v>
      </c>
      <c r="D43" s="72"/>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4"/>
      <c r="IA43" s="22">
        <v>7</v>
      </c>
      <c r="IB43" s="22" t="s">
        <v>79</v>
      </c>
      <c r="IC43" s="22" t="s">
        <v>102</v>
      </c>
      <c r="IE43" s="23"/>
      <c r="IF43" s="23"/>
      <c r="IG43" s="23"/>
      <c r="IH43" s="23"/>
      <c r="II43" s="23"/>
    </row>
    <row r="44" spans="1:243" s="22" customFormat="1" ht="71.25">
      <c r="A44" s="59">
        <v>7.01</v>
      </c>
      <c r="B44" s="60" t="s">
        <v>115</v>
      </c>
      <c r="C44" s="39" t="s">
        <v>103</v>
      </c>
      <c r="D44" s="72"/>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4"/>
      <c r="IA44" s="22">
        <v>7.01</v>
      </c>
      <c r="IB44" s="22" t="s">
        <v>115</v>
      </c>
      <c r="IC44" s="22" t="s">
        <v>103</v>
      </c>
      <c r="IE44" s="23"/>
      <c r="IF44" s="23"/>
      <c r="IG44" s="23"/>
      <c r="IH44" s="23"/>
      <c r="II44" s="23"/>
    </row>
    <row r="45" spans="1:243" s="22" customFormat="1" ht="28.5">
      <c r="A45" s="63">
        <v>7.02</v>
      </c>
      <c r="B45" s="60" t="s">
        <v>116</v>
      </c>
      <c r="C45" s="39" t="s">
        <v>104</v>
      </c>
      <c r="D45" s="61">
        <v>1</v>
      </c>
      <c r="E45" s="62" t="s">
        <v>64</v>
      </c>
      <c r="F45" s="63">
        <v>1523.41</v>
      </c>
      <c r="G45" s="40"/>
      <c r="H45" s="24"/>
      <c r="I45" s="47" t="s">
        <v>38</v>
      </c>
      <c r="J45" s="48">
        <f>IF(I45="Less(-)",-1,1)</f>
        <v>1</v>
      </c>
      <c r="K45" s="24" t="s">
        <v>39</v>
      </c>
      <c r="L45" s="24" t="s">
        <v>4</v>
      </c>
      <c r="M45" s="41"/>
      <c r="N45" s="24"/>
      <c r="O45" s="24"/>
      <c r="P45" s="46"/>
      <c r="Q45" s="24"/>
      <c r="R45" s="24"/>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53"/>
      <c r="BA45" s="42">
        <f>ROUND(total_amount_ba($B$2,$D$2,D45,F45,J45,K45,M45),0)</f>
        <v>1523</v>
      </c>
      <c r="BB45" s="54">
        <f>BA45+SUM(N45:AZ45)</f>
        <v>1523</v>
      </c>
      <c r="BC45" s="50" t="str">
        <f>SpellNumber(L45,BB45)</f>
        <v>INR  One Thousand Five Hundred &amp; Twenty Three  Only</v>
      </c>
      <c r="IA45" s="22">
        <v>7.02</v>
      </c>
      <c r="IB45" s="22" t="s">
        <v>116</v>
      </c>
      <c r="IC45" s="22" t="s">
        <v>104</v>
      </c>
      <c r="ID45" s="22">
        <v>1</v>
      </c>
      <c r="IE45" s="23" t="s">
        <v>64</v>
      </c>
      <c r="IF45" s="23"/>
      <c r="IG45" s="23"/>
      <c r="IH45" s="23"/>
      <c r="II45" s="23"/>
    </row>
    <row r="46" spans="1:243" s="22" customFormat="1" ht="85.5">
      <c r="A46" s="59">
        <v>7.03</v>
      </c>
      <c r="B46" s="60" t="s">
        <v>136</v>
      </c>
      <c r="C46" s="39" t="s">
        <v>105</v>
      </c>
      <c r="D46" s="72"/>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4"/>
      <c r="IA46" s="22">
        <v>7.03</v>
      </c>
      <c r="IB46" s="22" t="s">
        <v>136</v>
      </c>
      <c r="IC46" s="22" t="s">
        <v>105</v>
      </c>
      <c r="IE46" s="23"/>
      <c r="IF46" s="23"/>
      <c r="IG46" s="23"/>
      <c r="IH46" s="23"/>
      <c r="II46" s="23"/>
    </row>
    <row r="47" spans="1:243" s="22" customFormat="1" ht="28.5">
      <c r="A47" s="59">
        <v>7.04</v>
      </c>
      <c r="B47" s="60" t="s">
        <v>137</v>
      </c>
      <c r="C47" s="39" t="s">
        <v>106</v>
      </c>
      <c r="D47" s="61">
        <v>1</v>
      </c>
      <c r="E47" s="62" t="s">
        <v>64</v>
      </c>
      <c r="F47" s="63">
        <v>1288.82</v>
      </c>
      <c r="G47" s="40"/>
      <c r="H47" s="24"/>
      <c r="I47" s="47" t="s">
        <v>38</v>
      </c>
      <c r="J47" s="48">
        <f aca="true" t="shared" si="0" ref="J46:J54">IF(I47="Less(-)",-1,1)</f>
        <v>1</v>
      </c>
      <c r="K47" s="24" t="s">
        <v>39</v>
      </c>
      <c r="L47" s="24" t="s">
        <v>4</v>
      </c>
      <c r="M47" s="41"/>
      <c r="N47" s="24"/>
      <c r="O47" s="24"/>
      <c r="P47" s="46"/>
      <c r="Q47" s="24"/>
      <c r="R47" s="24"/>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53"/>
      <c r="BA47" s="42">
        <f aca="true" t="shared" si="1" ref="BA46:BA54">ROUND(total_amount_ba($B$2,$D$2,D47,F47,J47,K47,M47),0)</f>
        <v>1289</v>
      </c>
      <c r="BB47" s="54">
        <f aca="true" t="shared" si="2" ref="BB46:BB54">BA47+SUM(N47:AZ47)</f>
        <v>1289</v>
      </c>
      <c r="BC47" s="50" t="str">
        <f aca="true" t="shared" si="3" ref="BC46:BC54">SpellNumber(L47,BB47)</f>
        <v>INR  One Thousand Two Hundred &amp; Eighty Nine  Only</v>
      </c>
      <c r="IA47" s="22">
        <v>7.04</v>
      </c>
      <c r="IB47" s="22" t="s">
        <v>137</v>
      </c>
      <c r="IC47" s="22" t="s">
        <v>106</v>
      </c>
      <c r="ID47" s="22">
        <v>1</v>
      </c>
      <c r="IE47" s="23" t="s">
        <v>64</v>
      </c>
      <c r="IF47" s="23"/>
      <c r="IG47" s="23"/>
      <c r="IH47" s="23"/>
      <c r="II47" s="23"/>
    </row>
    <row r="48" spans="1:243" s="22" customFormat="1" ht="71.25">
      <c r="A48" s="59">
        <v>7.05</v>
      </c>
      <c r="B48" s="60" t="s">
        <v>80</v>
      </c>
      <c r="C48" s="39" t="s">
        <v>107</v>
      </c>
      <c r="D48" s="72"/>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4"/>
      <c r="IA48" s="22">
        <v>7.05</v>
      </c>
      <c r="IB48" s="22" t="s">
        <v>80</v>
      </c>
      <c r="IC48" s="22" t="s">
        <v>107</v>
      </c>
      <c r="IE48" s="23"/>
      <c r="IF48" s="23"/>
      <c r="IG48" s="23"/>
      <c r="IH48" s="23"/>
      <c r="II48" s="23"/>
    </row>
    <row r="49" spans="1:243" s="22" customFormat="1" ht="28.5">
      <c r="A49" s="59">
        <v>7.06</v>
      </c>
      <c r="B49" s="60" t="s">
        <v>117</v>
      </c>
      <c r="C49" s="39" t="s">
        <v>108</v>
      </c>
      <c r="D49" s="61">
        <v>2</v>
      </c>
      <c r="E49" s="62" t="s">
        <v>65</v>
      </c>
      <c r="F49" s="63">
        <v>240.68</v>
      </c>
      <c r="G49" s="40"/>
      <c r="H49" s="24"/>
      <c r="I49" s="47" t="s">
        <v>38</v>
      </c>
      <c r="J49" s="48">
        <f t="shared" si="0"/>
        <v>1</v>
      </c>
      <c r="K49" s="24" t="s">
        <v>39</v>
      </c>
      <c r="L49" s="24" t="s">
        <v>4</v>
      </c>
      <c r="M49" s="41"/>
      <c r="N49" s="24"/>
      <c r="O49" s="24"/>
      <c r="P49" s="46"/>
      <c r="Q49" s="24"/>
      <c r="R49" s="24"/>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53"/>
      <c r="BA49" s="42">
        <f t="shared" si="1"/>
        <v>481</v>
      </c>
      <c r="BB49" s="54">
        <f t="shared" si="2"/>
        <v>481</v>
      </c>
      <c r="BC49" s="50" t="str">
        <f t="shared" si="3"/>
        <v>INR  Four Hundred &amp; Eighty One  Only</v>
      </c>
      <c r="IA49" s="22">
        <v>7.06</v>
      </c>
      <c r="IB49" s="22" t="s">
        <v>117</v>
      </c>
      <c r="IC49" s="22" t="s">
        <v>108</v>
      </c>
      <c r="ID49" s="22">
        <v>2</v>
      </c>
      <c r="IE49" s="23" t="s">
        <v>65</v>
      </c>
      <c r="IF49" s="23"/>
      <c r="IG49" s="23"/>
      <c r="IH49" s="23"/>
      <c r="II49" s="23"/>
    </row>
    <row r="50" spans="1:243" s="22" customFormat="1" ht="128.25">
      <c r="A50" s="59">
        <v>7.07</v>
      </c>
      <c r="B50" s="60" t="s">
        <v>138</v>
      </c>
      <c r="C50" s="39" t="s">
        <v>109</v>
      </c>
      <c r="D50" s="61">
        <v>4</v>
      </c>
      <c r="E50" s="62" t="s">
        <v>64</v>
      </c>
      <c r="F50" s="63">
        <v>121.74</v>
      </c>
      <c r="G50" s="40"/>
      <c r="H50" s="24"/>
      <c r="I50" s="47" t="s">
        <v>38</v>
      </c>
      <c r="J50" s="48">
        <f t="shared" si="0"/>
        <v>1</v>
      </c>
      <c r="K50" s="24" t="s">
        <v>39</v>
      </c>
      <c r="L50" s="24" t="s">
        <v>4</v>
      </c>
      <c r="M50" s="41"/>
      <c r="N50" s="24"/>
      <c r="O50" s="24"/>
      <c r="P50" s="46"/>
      <c r="Q50" s="24"/>
      <c r="R50" s="24"/>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53"/>
      <c r="BA50" s="42">
        <f t="shared" si="1"/>
        <v>487</v>
      </c>
      <c r="BB50" s="54">
        <f t="shared" si="2"/>
        <v>487</v>
      </c>
      <c r="BC50" s="50" t="str">
        <f t="shared" si="3"/>
        <v>INR  Four Hundred &amp; Eighty Seven  Only</v>
      </c>
      <c r="IA50" s="22">
        <v>7.07</v>
      </c>
      <c r="IB50" s="22" t="s">
        <v>138</v>
      </c>
      <c r="IC50" s="22" t="s">
        <v>109</v>
      </c>
      <c r="ID50" s="22">
        <v>4</v>
      </c>
      <c r="IE50" s="23" t="s">
        <v>64</v>
      </c>
      <c r="IF50" s="23"/>
      <c r="IG50" s="23"/>
      <c r="IH50" s="23"/>
      <c r="II50" s="23"/>
    </row>
    <row r="51" spans="1:243" s="22" customFormat="1" ht="15.75">
      <c r="A51" s="59">
        <v>8.01</v>
      </c>
      <c r="B51" s="60" t="s">
        <v>139</v>
      </c>
      <c r="C51" s="39" t="s">
        <v>110</v>
      </c>
      <c r="D51" s="72"/>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4"/>
      <c r="IA51" s="22">
        <v>8.01</v>
      </c>
      <c r="IB51" s="22" t="s">
        <v>139</v>
      </c>
      <c r="IC51" s="22" t="s">
        <v>110</v>
      </c>
      <c r="IE51" s="23"/>
      <c r="IF51" s="23"/>
      <c r="IG51" s="23"/>
      <c r="IH51" s="23"/>
      <c r="II51" s="23"/>
    </row>
    <row r="52" spans="1:243" s="22" customFormat="1" ht="75" customHeight="1">
      <c r="A52" s="59">
        <v>8.02</v>
      </c>
      <c r="B52" s="60" t="s">
        <v>140</v>
      </c>
      <c r="C52" s="39" t="s">
        <v>111</v>
      </c>
      <c r="D52" s="61">
        <v>1</v>
      </c>
      <c r="E52" s="62" t="s">
        <v>64</v>
      </c>
      <c r="F52" s="63">
        <v>5998.11</v>
      </c>
      <c r="G52" s="40"/>
      <c r="H52" s="24"/>
      <c r="I52" s="47" t="s">
        <v>38</v>
      </c>
      <c r="J52" s="48">
        <f t="shared" si="0"/>
        <v>1</v>
      </c>
      <c r="K52" s="24" t="s">
        <v>39</v>
      </c>
      <c r="L52" s="24" t="s">
        <v>4</v>
      </c>
      <c r="M52" s="41"/>
      <c r="N52" s="24"/>
      <c r="O52" s="24"/>
      <c r="P52" s="46"/>
      <c r="Q52" s="24"/>
      <c r="R52" s="24"/>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53"/>
      <c r="BA52" s="42">
        <f t="shared" si="1"/>
        <v>5998</v>
      </c>
      <c r="BB52" s="54">
        <f t="shared" si="2"/>
        <v>5998</v>
      </c>
      <c r="BC52" s="50" t="str">
        <f t="shared" si="3"/>
        <v>INR  Five Thousand Nine Hundred &amp; Ninety Eight  Only</v>
      </c>
      <c r="IA52" s="22">
        <v>8.02</v>
      </c>
      <c r="IB52" s="22" t="s">
        <v>140</v>
      </c>
      <c r="IC52" s="22" t="s">
        <v>111</v>
      </c>
      <c r="ID52" s="22">
        <v>1</v>
      </c>
      <c r="IE52" s="23" t="s">
        <v>64</v>
      </c>
      <c r="IF52" s="23"/>
      <c r="IG52" s="23"/>
      <c r="IH52" s="23"/>
      <c r="II52" s="23"/>
    </row>
    <row r="53" spans="1:243" s="22" customFormat="1" ht="21" customHeight="1">
      <c r="A53" s="59">
        <v>9</v>
      </c>
      <c r="B53" s="60" t="s">
        <v>141</v>
      </c>
      <c r="C53" s="39" t="s">
        <v>112</v>
      </c>
      <c r="D53" s="72"/>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4"/>
      <c r="IA53" s="22">
        <v>9</v>
      </c>
      <c r="IB53" s="22" t="s">
        <v>141</v>
      </c>
      <c r="IC53" s="22" t="s">
        <v>112</v>
      </c>
      <c r="IE53" s="23"/>
      <c r="IF53" s="23"/>
      <c r="IG53" s="23"/>
      <c r="IH53" s="23"/>
      <c r="II53" s="23"/>
    </row>
    <row r="54" spans="1:243" s="22" customFormat="1" ht="45.75" customHeight="1">
      <c r="A54" s="59">
        <v>9.01</v>
      </c>
      <c r="B54" s="60" t="s">
        <v>142</v>
      </c>
      <c r="C54" s="39" t="s">
        <v>113</v>
      </c>
      <c r="D54" s="61">
        <v>1</v>
      </c>
      <c r="E54" s="62" t="s">
        <v>143</v>
      </c>
      <c r="F54" s="63">
        <v>4942.04</v>
      </c>
      <c r="G54" s="40"/>
      <c r="H54" s="24"/>
      <c r="I54" s="47" t="s">
        <v>38</v>
      </c>
      <c r="J54" s="48">
        <f t="shared" si="0"/>
        <v>1</v>
      </c>
      <c r="K54" s="24" t="s">
        <v>39</v>
      </c>
      <c r="L54" s="24" t="s">
        <v>4</v>
      </c>
      <c r="M54" s="41"/>
      <c r="N54" s="24"/>
      <c r="O54" s="24"/>
      <c r="P54" s="46"/>
      <c r="Q54" s="24"/>
      <c r="R54" s="24"/>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53"/>
      <c r="BA54" s="42">
        <f t="shared" si="1"/>
        <v>4942</v>
      </c>
      <c r="BB54" s="54">
        <f t="shared" si="2"/>
        <v>4942</v>
      </c>
      <c r="BC54" s="50" t="str">
        <f t="shared" si="3"/>
        <v>INR  Four Thousand Nine Hundred &amp; Forty Two  Only</v>
      </c>
      <c r="IA54" s="22">
        <v>9.01</v>
      </c>
      <c r="IB54" s="65" t="s">
        <v>142</v>
      </c>
      <c r="IC54" s="22" t="s">
        <v>113</v>
      </c>
      <c r="ID54" s="22">
        <v>1</v>
      </c>
      <c r="IE54" s="23" t="s">
        <v>143</v>
      </c>
      <c r="IF54" s="23"/>
      <c r="IG54" s="23"/>
      <c r="IH54" s="23"/>
      <c r="II54" s="23"/>
    </row>
    <row r="55" spans="1:55" ht="42.75">
      <c r="A55" s="25" t="s">
        <v>46</v>
      </c>
      <c r="B55" s="26"/>
      <c r="C55" s="27"/>
      <c r="D55" s="43"/>
      <c r="E55" s="43"/>
      <c r="F55" s="43"/>
      <c r="G55" s="43"/>
      <c r="H55" s="55"/>
      <c r="I55" s="55"/>
      <c r="J55" s="55"/>
      <c r="K55" s="55"/>
      <c r="L55" s="56"/>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57">
        <f>SUM(BA13:BA54)</f>
        <v>367315</v>
      </c>
      <c r="BB55" s="58">
        <f>SUM(BB13:BB54)</f>
        <v>367315</v>
      </c>
      <c r="BC55" s="50" t="str">
        <f>SpellNumber(L55,BB55)</f>
        <v>  Three Lakh Sixty Seven Thousand Three Hundred &amp; Fifteen  Only</v>
      </c>
    </row>
    <row r="56" spans="1:55" ht="48.75" customHeight="1">
      <c r="A56" s="26" t="s">
        <v>47</v>
      </c>
      <c r="B56" s="28"/>
      <c r="C56" s="29"/>
      <c r="D56" s="30"/>
      <c r="E56" s="44" t="s">
        <v>54</v>
      </c>
      <c r="F56" s="45"/>
      <c r="G56" s="31"/>
      <c r="H56" s="32"/>
      <c r="I56" s="32"/>
      <c r="J56" s="32"/>
      <c r="K56" s="33"/>
      <c r="L56" s="34"/>
      <c r="M56" s="35"/>
      <c r="N56" s="36"/>
      <c r="O56" s="22"/>
      <c r="P56" s="22"/>
      <c r="Q56" s="22"/>
      <c r="R56" s="22"/>
      <c r="S56" s="22"/>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7">
        <f>IF(ISBLANK(F56),0,IF(E56="Excess (+)",ROUND(BA55+(BA55*F56),2),IF(E56="Less (-)",ROUND(BA55+(BA55*F56*(-1)),2),IF(E56="At Par",BA55,0))))</f>
        <v>0</v>
      </c>
      <c r="BB56" s="38">
        <f>ROUND(BA56,0)</f>
        <v>0</v>
      </c>
      <c r="BC56" s="21" t="str">
        <f>SpellNumber($E$2,BB56)</f>
        <v>INR Zero Only</v>
      </c>
    </row>
    <row r="57" spans="1:55" ht="18">
      <c r="A57" s="25" t="s">
        <v>48</v>
      </c>
      <c r="B57" s="25"/>
      <c r="C57" s="67" t="str">
        <f>SpellNumber($E$2,BB56)</f>
        <v>INR Zero Only</v>
      </c>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row>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5" ht="15"/>
    <row r="256" ht="15"/>
    <row r="257" ht="15"/>
    <row r="258" ht="15"/>
    <row r="259" ht="15"/>
    <row r="260" ht="15"/>
    <row r="261" ht="15"/>
    <row r="263" ht="15"/>
    <row r="264" ht="15"/>
    <row r="265" ht="15"/>
    <row r="266" ht="15"/>
    <row r="268" ht="15"/>
    <row r="269" ht="15"/>
    <row r="270" ht="15"/>
    <row r="271" ht="15"/>
    <row r="272" ht="15"/>
    <row r="273" ht="15"/>
    <row r="274" ht="15"/>
    <row r="275" ht="15"/>
    <row r="276" ht="15"/>
    <row r="277" ht="15"/>
    <row r="278" ht="15"/>
    <row r="279" ht="15"/>
    <row r="280" ht="15"/>
    <row r="281" ht="15"/>
    <row r="282" ht="15"/>
    <row r="283" ht="15"/>
    <row r="285" ht="15"/>
    <row r="286" ht="15"/>
    <row r="287" ht="15"/>
    <row r="288" ht="15"/>
    <row r="289" ht="15"/>
    <row r="290" ht="15"/>
    <row r="291" ht="15"/>
    <row r="292" ht="15"/>
    <row r="293" ht="15"/>
    <row r="294" ht="15"/>
    <row r="295" ht="15"/>
    <row r="296" ht="15"/>
    <row r="297" ht="15"/>
    <row r="298" ht="15"/>
    <row r="299" ht="15"/>
    <row r="300" ht="15"/>
    <row r="302" ht="15"/>
    <row r="303" ht="15"/>
    <row r="304" ht="15"/>
    <row r="305" ht="15"/>
    <row r="306" ht="15"/>
    <row r="307" ht="15"/>
    <row r="308" ht="15"/>
    <row r="309" ht="15"/>
    <row r="310" ht="15"/>
    <row r="311" ht="15"/>
    <row r="312" ht="15"/>
    <row r="313" ht="15"/>
    <row r="314" ht="15"/>
    <row r="315" ht="15"/>
    <row r="317" ht="15"/>
    <row r="318" ht="15"/>
    <row r="319" ht="15"/>
    <row r="320" ht="15"/>
    <row r="321" ht="15"/>
    <row r="322" ht="15"/>
    <row r="323" ht="15"/>
    <row r="324" ht="15"/>
    <row r="325" ht="15"/>
    <row r="326" ht="15"/>
    <row r="327" ht="15"/>
    <row r="328" ht="15"/>
    <row r="329" ht="15"/>
    <row r="330" ht="15"/>
    <row r="331" ht="15"/>
    <row r="332" ht="15"/>
    <row r="334" ht="15"/>
    <row r="335" ht="15"/>
    <row r="336" ht="15"/>
    <row r="337" ht="15"/>
    <row r="338" ht="15"/>
    <row r="339" ht="15"/>
    <row r="341" ht="15"/>
    <row r="342" ht="15"/>
    <row r="343" ht="15"/>
    <row r="345" ht="15"/>
    <row r="346" ht="15"/>
    <row r="347" ht="15"/>
    <row r="348" ht="15"/>
    <row r="349" ht="15"/>
    <row r="350" ht="15"/>
    <row r="351" ht="15"/>
    <row r="352" ht="15"/>
    <row r="354" ht="15"/>
    <row r="355" ht="15"/>
    <row r="356" ht="15"/>
    <row r="357" ht="15"/>
    <row r="358" ht="15"/>
  </sheetData>
  <sheetProtection password="9E83" sheet="1"/>
  <autoFilter ref="A11:BC57"/>
  <mergeCells count="32">
    <mergeCell ref="D46:BC46"/>
    <mergeCell ref="D48:BC48"/>
    <mergeCell ref="D51:BC51"/>
    <mergeCell ref="D53:BC53"/>
    <mergeCell ref="D37:BC37"/>
    <mergeCell ref="D38:BC38"/>
    <mergeCell ref="D40:BC40"/>
    <mergeCell ref="D41:BC41"/>
    <mergeCell ref="D43:BC43"/>
    <mergeCell ref="D44:BC44"/>
    <mergeCell ref="D26:BC26"/>
    <mergeCell ref="D27:BC27"/>
    <mergeCell ref="D29:BC29"/>
    <mergeCell ref="D31:BC31"/>
    <mergeCell ref="D33:BC33"/>
    <mergeCell ref="D35:BC35"/>
    <mergeCell ref="D16:BC16"/>
    <mergeCell ref="D17:BC17"/>
    <mergeCell ref="D19:BC19"/>
    <mergeCell ref="D21:BC21"/>
    <mergeCell ref="D23:BC23"/>
    <mergeCell ref="D24:BC24"/>
    <mergeCell ref="A9:BC9"/>
    <mergeCell ref="C57:BC57"/>
    <mergeCell ref="A1:L1"/>
    <mergeCell ref="A4:BC4"/>
    <mergeCell ref="A5:BC5"/>
    <mergeCell ref="A6:BC6"/>
    <mergeCell ref="A7:BC7"/>
    <mergeCell ref="B8:BC8"/>
    <mergeCell ref="D13:BC13"/>
    <mergeCell ref="D14:BC14"/>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56">
      <formula1>IF(E56="Select",-1,IF(E56="At Par",0,0))</formula1>
      <formula2>IF(E56="Select",-1,IF(E56="At Par",0,0.99))</formula2>
    </dataValidation>
    <dataValidation type="list" allowBlank="1" showErrorMessage="1" sqref="E56">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6">
      <formula1>0</formula1>
      <formula2>99.9</formula2>
    </dataValidation>
    <dataValidation type="list" allowBlank="1" showErrorMessage="1" sqref="D13:D14 K15 D16:D17 K18 D19 K20 D21 K22 D23:D24 K25 D26:D27 K28 D29 K30 D31 K32 D33 K34 D35 K36 D37:D38 K39 D40:D41 K42 D43:D44 K45 D46 K47 D48 K49:K50 D51 K52 K54 D53">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0:H20 G22:H22 G25:H25 G28:H28 G30:H30 G32:H32 G34:H34 G36:H36 G39:H39 G42:H42 G45:H45 G47:H47 G49:H50 G52:H52 G54:H54">
      <formula1>0</formula1>
      <formula2>999999999999999</formula2>
    </dataValidation>
    <dataValidation allowBlank="1" showInputMessage="1" showErrorMessage="1" promptTitle="Addition / Deduction" prompt="Please Choose the correct One" sqref="J15 J18 J20 J22 J25 J28 J30 J32 J34 J36 J39 J42 J45 J47 J49:J50 J52 J54">
      <formula1>0</formula1>
      <formula2>0</formula2>
    </dataValidation>
    <dataValidation type="list" showErrorMessage="1" sqref="I15 I18 I20 I22 I25 I28 I30 I32 I34 I36 I39 I42 I45 I47 I49:I50 I52 I54">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0:O20 N22:O22 N25:O25 N28:O28 N30:O30 N32:O32 N34:O34 N36:O36 N39:O39 N42:O42 N45:O45 N47:O47 N49:O50 N52:O52 N54:O5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0 R22 R25 R28 R30 R32 R34 R36 R39 R42 R45 R47 R49:R50 R52 R5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0 Q22 Q25 Q28 Q30 Q32 Q34 Q36 Q39 Q42 Q45 Q47 Q49:Q50 Q52 Q5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0 M22 M25 M28 M30 M32 M34 M36 M39 M42 M45 M47 M49:M50 M52 M54">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8 D20 D22 D25 D28 D30 D32 D34 D36 D39 D42 D45 D47 D49:D50 D52 D54">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 F20 F22 F25 F28 F30 F32 F34 F36 F39 F42 F45 F47 F49:F50 F52 F54">
      <formula1>0</formula1>
      <formula2>999999999999999</formula2>
    </dataValidation>
    <dataValidation type="list" allowBlank="1" showInputMessage="1" showErrorMessage="1" sqref="L13 L14 L15 L16 L17 L18 L19 L20 L21 L22 L23 L24 L25 L26 L27 L28 L29 L30 L31 L32 L33 L34 L35 L36 L37 L38 L39 L40 L41 L42 L43 L44 L45 L46 L47 L48 L49 L50 L51 L52 L54 L53">
      <formula1>"INR"</formula1>
    </dataValidation>
    <dataValidation allowBlank="1" showInputMessage="1" showErrorMessage="1" promptTitle="Itemcode/Make" prompt="Please enter text" sqref="C13:C54">
      <formula1>0</formula1>
      <formula2>0</formula2>
    </dataValidation>
    <dataValidation type="decimal" allowBlank="1" showInputMessage="1" showErrorMessage="1" errorTitle="Invalid Entry" error="Only Numeric Values are allowed. " sqref="A13:A54">
      <formula1>0</formula1>
      <formula2>999999999999999</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5" t="s">
        <v>49</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2021-09-17T09:50:38Z</cp:lastPrinted>
  <dcterms:created xsi:type="dcterms:W3CDTF">2009-01-30T06:42:42Z</dcterms:created>
  <dcterms:modified xsi:type="dcterms:W3CDTF">2021-09-17T09:51:10Z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