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nm._FilterDatabase" localSheetId="0" hidden="1">'BoQ1'!$A$11:$BC$185</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'BoQ1'!$A$1:$BC$185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<sst xmlns="http://schemas.openxmlformats.org/spreadsheetml/2006/main" count="1245" uniqueCount="392">
  <si>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</si>
  <si>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</si>
  <si>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</si>
  <si>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</si>
  <si>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</si>
  <si>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</si>
  <si>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</si>
  <si>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</si>
  <si>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</si>
  <si>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</si>
  <si>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</si>
  <si>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</si>
  <si>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</si>
  <si>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</si>
  <si>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</si>
  <si>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</si>
  <si>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</si>
  <si>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</si>
  <si>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</si>
  <si>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</si>
  <si>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</si>
  <si>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</si>
  <si>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</si>
  <si>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</si>
  <si>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</si>
  <si>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</si>
  <si>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</si>
  <si>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</si>
  <si>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</si>
  <si>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</si>
  <si>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</si>
  <si>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</si>
  <si>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</si>
  <si>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</si>
  <si>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</si>
  <si>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</si>
  <si>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</si>
  <si>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</si>
  <si>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</si>
  <si>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</si>
  <si>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</si>
  <si>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</si>
  <si>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</si>
  <si>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</si>
  <si>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</si>
  <si>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</si>
  <si>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</si>
  <si>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</si>
  <si>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</si>
  <si>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</si>
  <si>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</si>
  <si>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</si>
  <si>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</si>
  <si>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</si>
  <si>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</si>
  <si>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</si>
  <si>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</si>
  <si>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</si>
  <si>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</si>
  <si>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</si>
  <si>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</si>
  <si>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</si>
  <si>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</si>
  <si>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</si>
  <si>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</si>
  <si>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</si>
  <si>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</si>
  <si>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</si>
  <si>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</si>
  <si>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</si>
  <si>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</si>
  <si>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</si>
  <si>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MASONRY WORK</t>
  </si>
  <si>
    <t>metre</t>
  </si>
  <si>
    <t>Tender Inviting Authority: Superintending Engineer, IWD, IIT, Kanpur</t>
  </si>
  <si>
    <t>Half brick masonry with common burnt clay F.P.S. (non modular) bricks of class designation 7.5 in superstructure above plinth level up to floor V level.</t>
  </si>
  <si>
    <t>Cement mortar 1:4 (1 cement :4 coarse sand)</t>
  </si>
  <si>
    <t>125 mm</t>
  </si>
  <si>
    <t>6 mm cement plaster of mix :</t>
  </si>
  <si>
    <t>1:3 (1 cement : 3 fine sand)</t>
  </si>
  <si>
    <t>Two or more coats on new work</t>
  </si>
  <si>
    <t>Shelves (Cast in situ)</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</si>
  <si>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</si>
  <si>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</si>
  <si>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Area of slab over 0.50 sqm</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</si>
  <si>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</si>
  <si>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</si>
  <si>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</si>
  <si>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</si>
  <si>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</si>
  <si>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</si>
  <si>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</si>
  <si>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</si>
  <si>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</si>
  <si>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</si>
  <si>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</si>
  <si>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</si>
  <si>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</si>
  <si>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</si>
  <si>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</si>
  <si>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Renewing glass panes, with putty and nails wherever necessary including racking out the old putty:</t>
  </si>
  <si>
    <t>Float glass panes of nominal thickness 4 mm (weight not less than 10kg/sqm)</t>
  </si>
  <si>
    <t>Dismantling doors, windows and clerestory windows (steel or wood) shutter including chowkhats, architrave, holdfasts etc. complete and stacking within 50 metres lead :</t>
  </si>
  <si>
    <t>SANITARY INSTALLATIONS</t>
  </si>
  <si>
    <t>Providing and fixing 600x450 mm beveled edge mirror of superior glass (of approved quality) complete with 6 mm thick hard board ground fixed to wooden cleats with C.P. brass screws and washers complete.</t>
  </si>
  <si>
    <t>WATER SUPPLY</t>
  </si>
  <si>
    <t>Providing and fixing gun metal gate valve with C.I. wheel of approved quality (screwed end) :</t>
  </si>
  <si>
    <t>20 mm nominal bore</t>
  </si>
  <si>
    <t>15 mm nominal bore</t>
  </si>
  <si>
    <t>Providing and fixing C.P. brass stop cock (concealed) of standard design and of approved make conforming to IS:8931.</t>
  </si>
  <si>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</si>
  <si>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</si>
  <si>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</si>
  <si>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</si>
  <si>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</si>
  <si>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</si>
  <si>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</si>
  <si>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</si>
  <si>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</si>
  <si>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</si>
  <si>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</si>
  <si>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</si>
  <si>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</si>
  <si>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</si>
  <si>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</si>
  <si>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</si>
  <si>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</si>
  <si>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</si>
  <si>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</si>
  <si>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</si>
  <si>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</si>
  <si>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</si>
  <si>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</si>
  <si>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</si>
  <si>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</si>
  <si>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</si>
  <si>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</si>
  <si>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</si>
  <si>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</si>
  <si>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</si>
  <si>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</si>
  <si>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</si>
  <si>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</si>
  <si>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</si>
  <si>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</si>
  <si>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</si>
  <si>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</si>
  <si>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</si>
  <si>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</si>
  <si>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</si>
  <si>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</si>
  <si>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</si>
  <si>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</si>
  <si>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</si>
  <si>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</si>
  <si>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</si>
  <si>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</si>
  <si>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</si>
  <si>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</si>
  <si>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</si>
  <si>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</si>
  <si>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</si>
  <si>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</si>
  <si>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</si>
  <si>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</si>
  <si>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</si>
  <si>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</si>
  <si>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</si>
  <si>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</si>
  <si>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</si>
  <si>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</si>
  <si>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</si>
  <si>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</si>
  <si>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</si>
  <si>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</si>
  <si>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</si>
  <si>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</si>
  <si>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</si>
  <si>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</si>
  <si>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</si>
  <si>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</si>
  <si>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</si>
  <si>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</si>
  <si>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</si>
  <si>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</si>
  <si>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By Mechanical Transport including loading,unloading and stacking</t>
  </si>
  <si>
    <t>Lime, moorum, building rubbish Lead - 2 km</t>
  </si>
  <si>
    <t>Providing and laying in position cement concrete of specified grade excluding the cost of centering and shuttering - All work up to plinth level :</t>
  </si>
  <si>
    <t>Brick work with common burnt clay F.P.S. (non modular) bricks of class designation 7.5 in superstructure above plinth level up to floor V level in all shapes and sizes in :</t>
  </si>
  <si>
    <t>Cement mortar 1:6 (1 cement : 6 coarse sand)</t>
  </si>
  <si>
    <t>Providing and fixing ISI marked oxidised M.S. tower bolt black finish, (Barrel type) with necessary screws etc. complete :</t>
  </si>
  <si>
    <t>Providing and fixing ISI marked oxidised M.S. handles conforming to IS:4992 with necessary screws etc. complete :</t>
  </si>
  <si>
    <t>100 mm</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</si>
  <si>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</si>
  <si>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</si>
  <si>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</si>
  <si>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</si>
  <si>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STEEL WORK</t>
  </si>
  <si>
    <t>FLOORING</t>
  </si>
  <si>
    <t>15 mm cement plaster on rough side of single or half brick wall of mix:</t>
  </si>
  <si>
    <t>1:6 (1 cement: 6 coarse sand)</t>
  </si>
  <si>
    <t>Removing white or colour wash by scrapping and sand papering and preparing the surface smooth including necessary repairs to scratches etc. complete</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</si>
  <si>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</si>
  <si>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</si>
  <si>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</si>
  <si>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Of area 3 sq. metres and below</t>
  </si>
  <si>
    <t>Dismantling old plaster or skirting raking out joints and cleaning the surface for plaster including disposal of rubbish to the dumping ground within 50 metres lead.</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</si>
  <si>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</si>
  <si>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</si>
  <si>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</si>
  <si>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</si>
  <si>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</si>
  <si>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</si>
  <si>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</si>
  <si>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Flat back wash basin of size 550x400 mm</t>
  </si>
  <si>
    <t>Providing and fixing soil, waste and vent pipes :</t>
  </si>
  <si>
    <t>100 mm dia</t>
  </si>
  <si>
    <t>Centrifugally cast (spun) iron socket &amp; spigot (S&amp;S) pipe as per IS: 3989</t>
  </si>
  <si>
    <t>75 mm diameter :</t>
  </si>
  <si>
    <t>Centrifugally cast (spun) iron socketed pipe as per IS: 3989</t>
  </si>
  <si>
    <t>Providing and fixing plain bend of required degree.</t>
  </si>
  <si>
    <t>Sand cast iron S&amp;S as per IS : 3989</t>
  </si>
  <si>
    <t>Providing and fixing single equal plain junction of required degree with access door, insertion rubber washer 3 mm thick, bolts and nuts complete.</t>
  </si>
  <si>
    <t>100x100x100 mm</t>
  </si>
  <si>
    <t>Sand cast iron S&amp;S as per IS - 3989</t>
  </si>
  <si>
    <t>Providing and fixing collar :</t>
  </si>
  <si>
    <t>Providing lead caulked joints to sand cast iron/centrifugally cast (spun) iron pipes and fittings of diameter :</t>
  </si>
  <si>
    <t>75 mm</t>
  </si>
  <si>
    <t>Providing and fixing M.S. stays and clamps for sand cast iron/ centrifugally cast (spun) iron pipes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</si>
  <si>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</si>
  <si>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</si>
  <si>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</si>
  <si>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100 mm inlet and 75 mm outlet</t>
  </si>
  <si>
    <t>32 mm dia nominal bore</t>
  </si>
  <si>
    <t>Providing and fixing uplasticised PVC connection pipe with brass unions :</t>
  </si>
  <si>
    <t>45 cm length</t>
  </si>
  <si>
    <t>Providing and fixing C.P. brass bib cock of approved quality conforming to IS:8931 :</t>
  </si>
  <si>
    <t>Cutting holes up to 30x30 cm in walls including making good the same:</t>
  </si>
  <si>
    <t>With common burnt clay F.P.S. (non modular) bricks</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</si>
  <si>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</si>
  <si>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Providind and fixing C.P. hand spray (heath faucet) with push button control and flexible hose connection with C.P hook of L&amp;K make or approved equivalent complete in all respects.
</t>
  </si>
  <si>
    <t>Cum</t>
  </si>
  <si>
    <t>Each</t>
  </si>
  <si>
    <t>Carriage of Materials</t>
  </si>
  <si>
    <t>CEMENT CONCRETE (CAST IN SITU)</t>
  </si>
  <si>
    <t>1:2:4 (1 cement : 2 coarse sand (zone-III) derived from natural sources : 4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</si>
  <si>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</si>
  <si>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Granite stone slab colour black, Cherry/Ruby red</t>
  </si>
  <si>
    <t>WOOD AND P. V. C. WORK</t>
  </si>
  <si>
    <t>Providing and fixing ISI marked oxidised M.S. sliding door bolts with nuts and screws etc. complete :</t>
  </si>
  <si>
    <t>250x16 mm</t>
  </si>
  <si>
    <t>200x10 mm</t>
  </si>
  <si>
    <t>150x10 mm</t>
  </si>
  <si>
    <t>Providing and fixing fly proof stainless steel grade 304 wire gauge, to windows and clerestory windows using wire gauge with average width of aperture 1.4 mm in both directions with wire of dia. 0.50 mm all complete.</t>
  </si>
  <si>
    <t>With 2nd class teak wood beading 62X19 mm</t>
  </si>
  <si>
    <t>Steel work welded in built up sections/ framed work, including cutting, hoisting, fixing in position and applying a priming coat of approved steel primer using structural steel etc. as required.</t>
  </si>
  <si>
    <t>In stringers, treads, landings etc. of stair cases, including use of chequered plate wherever required, all complete</t>
  </si>
  <si>
    <t>Providing and fixing 1st quality ceramic glazed floor tiles conforming to IS : 15622 (thickness to be specified by the manufacturer ) of approved make in all colours, shades except burgundy, bottle green, black of any size as approved by Engineer-in-Charge in skirting, risers of steps and dados over 12 mm thick bed of cement Mortar 1:3 (1 cement: 3 coarse sand) and jointing with grey cement slurry @ 3.3kg per sqm including pointing in white cement mixed with pigment of matching shade complete.</t>
  </si>
  <si>
    <t>Providing and laying Vitrified tiles in floor in different sizes (thickness to be specified by the manufacturer)  with water absorption less than 0.08% and conforming to IS:15622, of approved brand &amp; manufacturer, in all colours and shade, laid on 20 mm thick cement mortar 1:4 (1 cement: 4 coarse sand)  jointing with grey cement slurry @3.3 kg/sqm including grouting the  joints with white cement and matching pigments etc. The tiles must be cut with the zero chipping diamond cutter only .  Laying of tiles will be done with the notch trowel, plier, wedge, clips of required thickness, leveling system and rubber mallet for placing the tiles gently and easily.</t>
  </si>
  <si>
    <t>Double charge vitrified tile polished finish of size</t>
  </si>
  <si>
    <t>Size of Tile 600 x 600 mm</t>
  </si>
  <si>
    <t>Glazed Vitrified tiles Matt/Antiskid finish of size</t>
  </si>
  <si>
    <t>Size of Tile  600 x 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</si>
  <si>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</si>
  <si>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Size of Tile 600x600 mm</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</si>
  <si>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</si>
  <si>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</si>
  <si>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</si>
  <si>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</si>
  <si>
    <t>Finishing walls with Acrylic Smooth exterior paint of required shade :</t>
  </si>
  <si>
    <t>Old work (One or more coat applied @ 0.90 ltr/10 sqm).</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</si>
  <si>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</si>
  <si>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</si>
  <si>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</si>
  <si>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</si>
  <si>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</si>
  <si>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Taking out doors, windows and clerestory window shutters (steel or wood) including stacking within 50 metres lead :</t>
  </si>
  <si>
    <t>Sand cast iron S&amp;S as per IS - 1729</t>
  </si>
  <si>
    <t>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   Internal work - Exposed on wall</t>
  </si>
  <si>
    <t>20 mm nominal dia Pipes</t>
  </si>
  <si>
    <t>Providing and fixing Chlorinated Polyvinyl Chloride (CPVC) pipes, having thermal stability for hot &amp; cold water supply, including all CPVC plain &amp; brass threaded fittings, i/c fixing the pipe with clamps at 1.00 m spacing. This includes jointing of pipes &amp; fittings with one step CPVC solvent cement and the cost of cutting chases and making good the same including testing of joints complete as per direction of Engineer in Charge. Concealed work, including cutting chases and making good the walls etc.</t>
  </si>
  <si>
    <t>Providing and fixing G.I. pipes complete with G.I. fittings including trenching and refilling etc.   External work</t>
  </si>
  <si>
    <t>Providing and fixing G.I. Union in G.I. pipe including cutting and threading the pipe and making long screws etc. complete (New work)  :</t>
  </si>
  <si>
    <t>Providing and fixing C.P. brass long nose bib cock of approved quality conforming to IS standards and weighing not less than 810 gms.</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</si>
  <si>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</si>
  <si>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</si>
  <si>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</si>
  <si>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Making chases up to 7.5x7.5 cm in walls including making good and finishing with matching surface after housing G.I. pipe etc.</t>
  </si>
  <si>
    <t>MINOR CIVIL MAINTENANCE WORK</t>
  </si>
  <si>
    <t xml:space="preserve">"P/F C.P brass towel rod complete with two C.P.brass brackets fixed to wooden cleats with C.P. brass screws of approved quality size of 600 x 20 mm. 
</t>
  </si>
  <si>
    <t xml:space="preserve">"Providing and fixing C.P. grating with or without hole for waste pipe for floor/ nahani trap 100 mm dia. weight not less than 100 grams.
</t>
  </si>
  <si>
    <t xml:space="preserve">"Providing and fixing C.P flange for C.P bib cock/C.P angle stop cock.
</t>
  </si>
  <si>
    <t xml:space="preserve">"Providing and fixing C.P Brass shower rose 15 mm or 20 mm inlet with shower arm (a) 75 mm dia fancy type.
</t>
  </si>
  <si>
    <t xml:space="preserve">"""Providing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
</t>
  </si>
  <si>
    <t xml:space="preserve">Extra for providing and fixing of 8mm to 9mm thick ceramic glazed wall tiles instead of 5mm thick ceramic glazed wall tiles.
</t>
  </si>
  <si>
    <t xml:space="preserve">"Providing and fixing C.P waste 40 mm nominal bore for china sink or wash basin (L&amp;K) make.
</t>
  </si>
  <si>
    <t xml:space="preserve">"P/F 1.50mm thick homogeneous polyvinyl chloride sheet/tile in flooring and skirting in approved pattern on a smooth and damp proof base using rubber base adhesive of approved quality and manufacturer  like Dualpo S-758 , Fevicol SR 998 or equivalent including rolling with light wooden roller weight about 5 kg. All complete as directed by Engineer -in -charge in approved colour and shade. 
</t>
  </si>
  <si>
    <t xml:space="preserve">"Providing and fixing C.P basin mixer of 15 mm nominal bore (L&amp;K) make for one piece only
"
</t>
  </si>
  <si>
    <t xml:space="preserve">"Providing and fixing aluminum door seal in door i/c necessary screw etc complete.
"
</t>
  </si>
  <si>
    <t xml:space="preserve">Providing and fixing fly proof stainless steel grade 304 wire gauge, to windows and clerestory windows using wire gauge with average width of aperture 1.4 mm in both directions with wire of dia. 0.50 mm all complete.12 x12 mm beading 
</t>
  </si>
  <si>
    <t xml:space="preserve">"Construction of Modular kitchen in Type - III houses.
1 Meta Drawer 1 each 470*500*86 mm
2 Perforated Cutlery 1 each 470*485*100 mm
3 Thali Basket 1 each 470*485*140 mm
4 Corner 1 each Blank
5 Drawer Basket 2 each 420*485*140 mm
6 Drawer Basket 2 each 420*485*140 mm
7 Rack 1 each 100*485*420 mm
8 Glass &amp; Plate Rack including Drip Tray 1 each 560*230*25/65 mm
9 Marble  12 each 
10 Wooden Partition 4 each 
11 Full extention ball bearing sliding telescopic 7 set 
12 Solid Shutters 6 sqm 
13 Glass Shutters 0.4 sqm 
14 Auto Closing Concealed Hinges  6  
15 Auto Closing Concealed Special Corner Hinges  2 each 
16 Handles 16 each 
17 Hardware (Screws counter sunk, Connect Fastners, Tags)   
18 Fixing &amp; Installation of the complete modular kitchen.   
"
</t>
  </si>
  <si>
    <t>Metre</t>
  </si>
  <si>
    <t>One Job</t>
  </si>
  <si>
    <t>Name of Work: Setting right of vacant house no 3011.</t>
  </si>
  <si>
    <t>Contract No:   08/C/D2/2022-23/01</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</si>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</sst>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9"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2" fontId="7" fillId="0" borderId="16" xfId="58" applyNumberFormat="1" applyFont="1" applyFill="1" applyBorder="1" applyAlignment="1">
      <alignment horizontal="right" vertical="top"/>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2" fontId="60" fillId="0" borderId="0" xfId="0" applyNumberFormat="1" applyFont="1" applyFill="1" applyAlignment="1">
      <alignment horizontal="right"/>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0" fillId="0" borderId="0" xfId="56" applyNumberFormat="1" applyFill="1" applyAlignment="1">
      <alignment wrapText="1"/>
      <protection/>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OQ.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85"/>
  <sheetViews>
    <sheetView showGridLines="0" zoomScale="85" zoomScaleNormal="85" zoomScalePageLayoutView="0" workbookViewId="0" topLeftCell="A1">
      <selection activeCell="BL19" sqref="BL19"/>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9" t="str">
        <f>B2&amp;" BoQ"</f>
        <v>Percentage BoQ</v>
      </c>
      <c r="B1" s="79"/>
      <c r="C1" s="79"/>
      <c r="D1" s="79"/>
      <c r="E1" s="79"/>
      <c r="F1" s="79"/>
      <c r="G1" s="79"/>
      <c r="H1" s="79"/>
      <c r="I1" s="79"/>
      <c r="J1" s="79"/>
      <c r="K1" s="79"/>
      <c r="L1" s="7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80" t="s">
        <v>74</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10"/>
      <c r="IF4" s="10"/>
      <c r="IG4" s="10"/>
      <c r="IH4" s="10"/>
      <c r="II4" s="10"/>
    </row>
    <row r="5" spans="1:243" s="9" customFormat="1" ht="38.25" customHeight="1">
      <c r="A5" s="80" t="s">
        <v>303</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10"/>
      <c r="IF5" s="10"/>
      <c r="IG5" s="10"/>
      <c r="IH5" s="10"/>
      <c r="II5" s="10"/>
    </row>
    <row r="6" spans="1:243" s="9" customFormat="1" ht="30.75" customHeight="1">
      <c r="A6" s="80" t="s">
        <v>304</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10"/>
      <c r="IF6" s="10"/>
      <c r="IG6" s="10"/>
      <c r="IH6" s="10"/>
      <c r="II6" s="10"/>
    </row>
    <row r="7" spans="1:243" s="9" customFormat="1" ht="29.25" customHeight="1" hidden="1">
      <c r="A7" s="81" t="s">
        <v>7</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10"/>
      <c r="IF7" s="10"/>
      <c r="IG7" s="10"/>
      <c r="IH7" s="10"/>
      <c r="II7" s="10"/>
    </row>
    <row r="8" spans="1:243" s="12" customFormat="1" ht="58.5" customHeight="1">
      <c r="A8" s="11" t="s">
        <v>50</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IE8" s="13"/>
      <c r="IF8" s="13"/>
      <c r="IG8" s="13"/>
      <c r="IH8" s="13"/>
      <c r="II8" s="13"/>
    </row>
    <row r="9" spans="1:243" s="14" customFormat="1" ht="61.5" customHeight="1">
      <c r="A9" s="77" t="s">
        <v>8</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7">
        <v>4</v>
      </c>
      <c r="E12" s="57">
        <v>5</v>
      </c>
      <c r="F12" s="57">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7</v>
      </c>
      <c r="BB12" s="58">
        <v>54</v>
      </c>
      <c r="BC12" s="16">
        <v>8</v>
      </c>
      <c r="IE12" s="18"/>
      <c r="IF12" s="18"/>
      <c r="IG12" s="18"/>
      <c r="IH12" s="18"/>
      <c r="II12" s="18"/>
    </row>
    <row r="13" spans="1:243" s="22" customFormat="1" ht="16.5" customHeight="1">
      <c r="A13" s="66">
        <v>1</v>
      </c>
      <c r="B13" s="71" t="s">
        <v>243</v>
      </c>
      <c r="C13" s="39" t="s">
        <v>55</v>
      </c>
      <c r="D13" s="74"/>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6"/>
      <c r="IA13" s="22">
        <v>1</v>
      </c>
      <c r="IB13" s="22" t="s">
        <v>243</v>
      </c>
      <c r="IC13" s="22" t="s">
        <v>55</v>
      </c>
      <c r="IE13" s="23"/>
      <c r="IF13" s="23" t="s">
        <v>34</v>
      </c>
      <c r="IG13" s="23" t="s">
        <v>35</v>
      </c>
      <c r="IH13" s="23">
        <v>10</v>
      </c>
      <c r="II13" s="23" t="s">
        <v>36</v>
      </c>
    </row>
    <row r="14" spans="1:243" s="22" customFormat="1" ht="33" customHeight="1">
      <c r="A14" s="66">
        <v>1.01</v>
      </c>
      <c r="B14" s="71" t="s">
        <v>185</v>
      </c>
      <c r="C14" s="39" t="s">
        <v>56</v>
      </c>
      <c r="D14" s="74"/>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6"/>
      <c r="IA14" s="22">
        <v>1.01</v>
      </c>
      <c r="IB14" s="22" t="s">
        <v>185</v>
      </c>
      <c r="IC14" s="22" t="s">
        <v>56</v>
      </c>
      <c r="IE14" s="23"/>
      <c r="IF14" s="23" t="s">
        <v>40</v>
      </c>
      <c r="IG14" s="23" t="s">
        <v>35</v>
      </c>
      <c r="IH14" s="23">
        <v>123.223</v>
      </c>
      <c r="II14" s="23" t="s">
        <v>37</v>
      </c>
    </row>
    <row r="15" spans="1:243" s="22" customFormat="1" ht="28.5">
      <c r="A15" s="66">
        <v>1.02</v>
      </c>
      <c r="B15" s="67" t="s">
        <v>186</v>
      </c>
      <c r="C15" s="39" t="s">
        <v>57</v>
      </c>
      <c r="D15" s="68">
        <v>3.1</v>
      </c>
      <c r="E15" s="69" t="s">
        <v>64</v>
      </c>
      <c r="F15" s="70">
        <v>143.07</v>
      </c>
      <c r="G15" s="40"/>
      <c r="H15" s="24"/>
      <c r="I15" s="47" t="s">
        <v>38</v>
      </c>
      <c r="J15" s="48">
        <f>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9"/>
      <c r="BA15" s="42">
        <f>ROUND(total_amount_ba($B$2,$D$2,D15,F15,J15,K15,M15),0)</f>
        <v>444</v>
      </c>
      <c r="BB15" s="60">
        <f>BA15+SUM(N15:AZ15)</f>
        <v>444</v>
      </c>
      <c r="BC15" s="56" t="str">
        <f>SpellNumber(L15,BB15)</f>
        <v>INR  Four Hundred &amp; Forty Four  Only</v>
      </c>
      <c r="IA15" s="22">
        <v>1.02</v>
      </c>
      <c r="IB15" s="22" t="s">
        <v>186</v>
      </c>
      <c r="IC15" s="22" t="s">
        <v>57</v>
      </c>
      <c r="ID15" s="22">
        <v>3.1</v>
      </c>
      <c r="IE15" s="23" t="s">
        <v>64</v>
      </c>
      <c r="IF15" s="23" t="s">
        <v>41</v>
      </c>
      <c r="IG15" s="23" t="s">
        <v>42</v>
      </c>
      <c r="IH15" s="23">
        <v>213</v>
      </c>
      <c r="II15" s="23" t="s">
        <v>37</v>
      </c>
    </row>
    <row r="16" spans="1:243" s="22" customFormat="1" ht="15.75">
      <c r="A16" s="66">
        <v>2</v>
      </c>
      <c r="B16" s="67" t="s">
        <v>244</v>
      </c>
      <c r="C16" s="39" t="s">
        <v>111</v>
      </c>
      <c r="D16" s="74"/>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6"/>
      <c r="IA16" s="22">
        <v>2</v>
      </c>
      <c r="IB16" s="22" t="s">
        <v>244</v>
      </c>
      <c r="IC16" s="22" t="s">
        <v>111</v>
      </c>
      <c r="IE16" s="23"/>
      <c r="IF16" s="23"/>
      <c r="IG16" s="23"/>
      <c r="IH16" s="23"/>
      <c r="II16" s="23"/>
    </row>
    <row r="17" spans="1:243" s="22" customFormat="1" ht="71.25">
      <c r="A17" s="66">
        <v>2.01</v>
      </c>
      <c r="B17" s="67" t="s">
        <v>187</v>
      </c>
      <c r="C17" s="39" t="s">
        <v>58</v>
      </c>
      <c r="D17" s="74"/>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6"/>
      <c r="IA17" s="22">
        <v>2.01</v>
      </c>
      <c r="IB17" s="22" t="s">
        <v>187</v>
      </c>
      <c r="IC17" s="22" t="s">
        <v>58</v>
      </c>
      <c r="IE17" s="23"/>
      <c r="IF17" s="23"/>
      <c r="IG17" s="23"/>
      <c r="IH17" s="23"/>
      <c r="II17" s="23"/>
    </row>
    <row r="18" spans="1:243" s="22" customFormat="1" ht="71.25">
      <c r="A18" s="66">
        <v>2.02</v>
      </c>
      <c r="B18" s="67" t="s">
        <v>245</v>
      </c>
      <c r="C18" s="39" t="s">
        <v>112</v>
      </c>
      <c r="D18" s="68">
        <v>0.54</v>
      </c>
      <c r="E18" s="69" t="s">
        <v>64</v>
      </c>
      <c r="F18" s="70">
        <v>6457.82</v>
      </c>
      <c r="G18" s="40"/>
      <c r="H18" s="24"/>
      <c r="I18" s="47" t="s">
        <v>38</v>
      </c>
      <c r="J18" s="48">
        <f>IF(I18="Less(-)",-1,1)</f>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9"/>
      <c r="BA18" s="42">
        <f>ROUND(total_amount_ba($B$2,$D$2,D18,F18,J18,K18,M18),0)</f>
        <v>3487</v>
      </c>
      <c r="BB18" s="60">
        <f>BA18+SUM(N18:AZ18)</f>
        <v>3487</v>
      </c>
      <c r="BC18" s="56" t="str">
        <f>SpellNumber(L18,BB18)</f>
        <v>INR  Three Thousand Four Hundred &amp; Eighty Seven  Only</v>
      </c>
      <c r="IA18" s="22">
        <v>2.02</v>
      </c>
      <c r="IB18" s="22" t="s">
        <v>245</v>
      </c>
      <c r="IC18" s="22" t="s">
        <v>112</v>
      </c>
      <c r="ID18" s="22">
        <v>0.54</v>
      </c>
      <c r="IE18" s="23" t="s">
        <v>64</v>
      </c>
      <c r="IF18" s="23"/>
      <c r="IG18" s="23"/>
      <c r="IH18" s="23"/>
      <c r="II18" s="23"/>
    </row>
    <row r="19" spans="1:243" s="22" customFormat="1" ht="15.75">
      <c r="A19" s="66">
        <v>3</v>
      </c>
      <c r="B19" s="67" t="s">
        <v>68</v>
      </c>
      <c r="C19" s="39" t="s">
        <v>113</v>
      </c>
      <c r="D19" s="74"/>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6"/>
      <c r="IA19" s="22">
        <v>3</v>
      </c>
      <c r="IB19" s="22" t="s">
        <v>68</v>
      </c>
      <c r="IC19" s="22" t="s">
        <v>113</v>
      </c>
      <c r="IE19" s="23"/>
      <c r="IF19" s="23"/>
      <c r="IG19" s="23"/>
      <c r="IH19" s="23"/>
      <c r="II19" s="23"/>
    </row>
    <row r="20" spans="1:243" s="22" customFormat="1" ht="30.75" customHeight="1">
      <c r="A20" s="66">
        <v>3.01</v>
      </c>
      <c r="B20" s="67" t="s">
        <v>246</v>
      </c>
      <c r="C20" s="39" t="s">
        <v>59</v>
      </c>
      <c r="D20" s="68">
        <v>0.2</v>
      </c>
      <c r="E20" s="69" t="s">
        <v>64</v>
      </c>
      <c r="F20" s="70">
        <v>9398.77</v>
      </c>
      <c r="G20" s="40"/>
      <c r="H20" s="24"/>
      <c r="I20" s="47" t="s">
        <v>38</v>
      </c>
      <c r="J20" s="48">
        <f>IF(I20="Less(-)",-1,1)</f>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9"/>
      <c r="BA20" s="42">
        <f>ROUND(total_amount_ba($B$2,$D$2,D20,F20,J20,K20,M20),0)</f>
        <v>1880</v>
      </c>
      <c r="BB20" s="60">
        <f>BA20+SUM(N20:AZ20)</f>
        <v>1880</v>
      </c>
      <c r="BC20" s="56" t="str">
        <f>SpellNumber(L20,BB20)</f>
        <v>INR  One Thousand Eight Hundred &amp; Eighty  Only</v>
      </c>
      <c r="IA20" s="22">
        <v>3.01</v>
      </c>
      <c r="IB20" s="22" t="s">
        <v>246</v>
      </c>
      <c r="IC20" s="22" t="s">
        <v>59</v>
      </c>
      <c r="ID20" s="22">
        <v>0.2</v>
      </c>
      <c r="IE20" s="23" t="s">
        <v>64</v>
      </c>
      <c r="IF20" s="23" t="s">
        <v>34</v>
      </c>
      <c r="IG20" s="23" t="s">
        <v>43</v>
      </c>
      <c r="IH20" s="23">
        <v>10</v>
      </c>
      <c r="II20" s="23" t="s">
        <v>37</v>
      </c>
    </row>
    <row r="21" spans="1:243" s="22" customFormat="1" ht="42.75">
      <c r="A21" s="66">
        <v>3.02</v>
      </c>
      <c r="B21" s="67" t="s">
        <v>69</v>
      </c>
      <c r="C21" s="39" t="s">
        <v>114</v>
      </c>
      <c r="D21" s="74"/>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6"/>
      <c r="IA21" s="22">
        <v>3.02</v>
      </c>
      <c r="IB21" s="22" t="s">
        <v>69</v>
      </c>
      <c r="IC21" s="22" t="s">
        <v>114</v>
      </c>
      <c r="IE21" s="23"/>
      <c r="IF21" s="23"/>
      <c r="IG21" s="23"/>
      <c r="IH21" s="23"/>
      <c r="II21" s="23"/>
    </row>
    <row r="22" spans="1:243" s="22" customFormat="1" ht="28.5">
      <c r="A22" s="66">
        <v>3.03</v>
      </c>
      <c r="B22" s="67" t="s">
        <v>81</v>
      </c>
      <c r="C22" s="39" t="s">
        <v>60</v>
      </c>
      <c r="D22" s="68">
        <v>4</v>
      </c>
      <c r="E22" s="69" t="s">
        <v>52</v>
      </c>
      <c r="F22" s="70">
        <v>672.11</v>
      </c>
      <c r="G22" s="40"/>
      <c r="H22" s="24"/>
      <c r="I22" s="47" t="s">
        <v>38</v>
      </c>
      <c r="J22" s="48">
        <f>IF(I22="Less(-)",-1,1)</f>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9"/>
      <c r="BA22" s="42">
        <f>ROUND(total_amount_ba($B$2,$D$2,D22,F22,J22,K22,M22),0)</f>
        <v>2688</v>
      </c>
      <c r="BB22" s="60">
        <f>BA22+SUM(N22:AZ22)</f>
        <v>2688</v>
      </c>
      <c r="BC22" s="56" t="str">
        <f>SpellNumber(L22,BB22)</f>
        <v>INR  Two Thousand Six Hundred &amp; Eighty Eight  Only</v>
      </c>
      <c r="IA22" s="22">
        <v>3.03</v>
      </c>
      <c r="IB22" s="22" t="s">
        <v>81</v>
      </c>
      <c r="IC22" s="22" t="s">
        <v>60</v>
      </c>
      <c r="ID22" s="22">
        <v>4</v>
      </c>
      <c r="IE22" s="23" t="s">
        <v>52</v>
      </c>
      <c r="IF22" s="23" t="s">
        <v>40</v>
      </c>
      <c r="IG22" s="23" t="s">
        <v>35</v>
      </c>
      <c r="IH22" s="23">
        <v>123.223</v>
      </c>
      <c r="II22" s="23" t="s">
        <v>37</v>
      </c>
    </row>
    <row r="23" spans="1:243" s="22" customFormat="1" ht="71.25">
      <c r="A23" s="66">
        <v>3.04</v>
      </c>
      <c r="B23" s="67" t="s">
        <v>70</v>
      </c>
      <c r="C23" s="39" t="s">
        <v>115</v>
      </c>
      <c r="D23" s="74"/>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6"/>
      <c r="IA23" s="22">
        <v>3.04</v>
      </c>
      <c r="IB23" s="22" t="s">
        <v>70</v>
      </c>
      <c r="IC23" s="22" t="s">
        <v>115</v>
      </c>
      <c r="IE23" s="23"/>
      <c r="IF23" s="23" t="s">
        <v>44</v>
      </c>
      <c r="IG23" s="23" t="s">
        <v>45</v>
      </c>
      <c r="IH23" s="23">
        <v>10</v>
      </c>
      <c r="II23" s="23" t="s">
        <v>37</v>
      </c>
    </row>
    <row r="24" spans="1:243" s="22" customFormat="1" ht="28.5">
      <c r="A24" s="66">
        <v>3.05</v>
      </c>
      <c r="B24" s="67" t="s">
        <v>71</v>
      </c>
      <c r="C24" s="39" t="s">
        <v>116</v>
      </c>
      <c r="D24" s="68">
        <v>30</v>
      </c>
      <c r="E24" s="69" t="s">
        <v>66</v>
      </c>
      <c r="F24" s="70">
        <v>78.6</v>
      </c>
      <c r="G24" s="40"/>
      <c r="H24" s="24"/>
      <c r="I24" s="47" t="s">
        <v>38</v>
      </c>
      <c r="J24" s="48">
        <f>IF(I24="Less(-)",-1,1)</f>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9"/>
      <c r="BA24" s="42">
        <f>ROUND(total_amount_ba($B$2,$D$2,D24,F24,J24,K24,M24),0)</f>
        <v>2358</v>
      </c>
      <c r="BB24" s="60">
        <f>BA24+SUM(N24:AZ24)</f>
        <v>2358</v>
      </c>
      <c r="BC24" s="56" t="str">
        <f>SpellNumber(L24,BB24)</f>
        <v>INR  Two Thousand Three Hundred &amp; Fifty Eight  Only</v>
      </c>
      <c r="IA24" s="22">
        <v>3.05</v>
      </c>
      <c r="IB24" s="22" t="s">
        <v>71</v>
      </c>
      <c r="IC24" s="22" t="s">
        <v>116</v>
      </c>
      <c r="ID24" s="22">
        <v>30</v>
      </c>
      <c r="IE24" s="23" t="s">
        <v>66</v>
      </c>
      <c r="IF24" s="23"/>
      <c r="IG24" s="23"/>
      <c r="IH24" s="23"/>
      <c r="II24" s="23"/>
    </row>
    <row r="25" spans="1:243" s="22" customFormat="1" ht="15.75">
      <c r="A25" s="66">
        <v>4</v>
      </c>
      <c r="B25" s="67" t="s">
        <v>72</v>
      </c>
      <c r="C25" s="39" t="s">
        <v>117</v>
      </c>
      <c r="D25" s="74"/>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6"/>
      <c r="IA25" s="22">
        <v>4</v>
      </c>
      <c r="IB25" s="22" t="s">
        <v>72</v>
      </c>
      <c r="IC25" s="22" t="s">
        <v>117</v>
      </c>
      <c r="IE25" s="23"/>
      <c r="IF25" s="23" t="s">
        <v>41</v>
      </c>
      <c r="IG25" s="23" t="s">
        <v>42</v>
      </c>
      <c r="IH25" s="23">
        <v>213</v>
      </c>
      <c r="II25" s="23" t="s">
        <v>37</v>
      </c>
    </row>
    <row r="26" spans="1:243" s="22" customFormat="1" ht="71.25">
      <c r="A26" s="66">
        <v>4.01</v>
      </c>
      <c r="B26" s="67" t="s">
        <v>188</v>
      </c>
      <c r="C26" s="39" t="s">
        <v>118</v>
      </c>
      <c r="D26" s="74"/>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6"/>
      <c r="IA26" s="22">
        <v>4.01</v>
      </c>
      <c r="IB26" s="22" t="s">
        <v>188</v>
      </c>
      <c r="IC26" s="22" t="s">
        <v>118</v>
      </c>
      <c r="IE26" s="23"/>
      <c r="IF26" s="23"/>
      <c r="IG26" s="23"/>
      <c r="IH26" s="23"/>
      <c r="II26" s="23"/>
    </row>
    <row r="27" spans="1:243" s="22" customFormat="1" ht="28.5">
      <c r="A27" s="66">
        <v>4.02</v>
      </c>
      <c r="B27" s="67" t="s">
        <v>189</v>
      </c>
      <c r="C27" s="39" t="s">
        <v>119</v>
      </c>
      <c r="D27" s="68">
        <v>0.1</v>
      </c>
      <c r="E27" s="69" t="s">
        <v>64</v>
      </c>
      <c r="F27" s="70">
        <v>7267.29</v>
      </c>
      <c r="G27" s="40"/>
      <c r="H27" s="24"/>
      <c r="I27" s="47" t="s">
        <v>38</v>
      </c>
      <c r="J27" s="48">
        <f>IF(I27="Less(-)",-1,1)</f>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9"/>
      <c r="BA27" s="42">
        <f>ROUND(total_amount_ba($B$2,$D$2,D27,F27,J27,K27,M27),0)</f>
        <v>727</v>
      </c>
      <c r="BB27" s="60">
        <f>BA27+SUM(N27:AZ27)</f>
        <v>727</v>
      </c>
      <c r="BC27" s="56" t="str">
        <f>SpellNumber(L27,BB27)</f>
        <v>INR  Seven Hundred &amp; Twenty Seven  Only</v>
      </c>
      <c r="IA27" s="22">
        <v>4.02</v>
      </c>
      <c r="IB27" s="22" t="s">
        <v>189</v>
      </c>
      <c r="IC27" s="22" t="s">
        <v>119</v>
      </c>
      <c r="ID27" s="22">
        <v>0.1</v>
      </c>
      <c r="IE27" s="23" t="s">
        <v>64</v>
      </c>
      <c r="IF27" s="23"/>
      <c r="IG27" s="23"/>
      <c r="IH27" s="23"/>
      <c r="II27" s="23"/>
    </row>
    <row r="28" spans="1:243" s="22" customFormat="1" ht="71.25">
      <c r="A28" s="66">
        <v>4.03</v>
      </c>
      <c r="B28" s="67" t="s">
        <v>75</v>
      </c>
      <c r="C28" s="39" t="s">
        <v>120</v>
      </c>
      <c r="D28" s="74"/>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6"/>
      <c r="IA28" s="22">
        <v>4.03</v>
      </c>
      <c r="IB28" s="22" t="s">
        <v>75</v>
      </c>
      <c r="IC28" s="22" t="s">
        <v>120</v>
      </c>
      <c r="IE28" s="23"/>
      <c r="IF28" s="23"/>
      <c r="IG28" s="23"/>
      <c r="IH28" s="23"/>
      <c r="II28" s="23"/>
    </row>
    <row r="29" spans="1:243" s="22" customFormat="1" ht="28.5">
      <c r="A29" s="66">
        <v>4.04</v>
      </c>
      <c r="B29" s="67" t="s">
        <v>76</v>
      </c>
      <c r="C29" s="39" t="s">
        <v>121</v>
      </c>
      <c r="D29" s="68">
        <v>0.5</v>
      </c>
      <c r="E29" s="69" t="s">
        <v>52</v>
      </c>
      <c r="F29" s="70">
        <v>892.63</v>
      </c>
      <c r="G29" s="40"/>
      <c r="H29" s="24"/>
      <c r="I29" s="47" t="s">
        <v>38</v>
      </c>
      <c r="J29" s="48">
        <f>IF(I29="Less(-)",-1,1)</f>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9"/>
      <c r="BA29" s="42">
        <f>ROUND(total_amount_ba($B$2,$D$2,D29,F29,J29,K29,M29),0)</f>
        <v>446</v>
      </c>
      <c r="BB29" s="60">
        <f>BA29+SUM(N29:AZ29)</f>
        <v>446</v>
      </c>
      <c r="BC29" s="56" t="str">
        <f>SpellNumber(L29,BB29)</f>
        <v>INR  Four Hundred &amp; Forty Six  Only</v>
      </c>
      <c r="IA29" s="22">
        <v>4.04</v>
      </c>
      <c r="IB29" s="22" t="s">
        <v>76</v>
      </c>
      <c r="IC29" s="22" t="s">
        <v>121</v>
      </c>
      <c r="ID29" s="22">
        <v>0.5</v>
      </c>
      <c r="IE29" s="23" t="s">
        <v>52</v>
      </c>
      <c r="IF29" s="23"/>
      <c r="IG29" s="23"/>
      <c r="IH29" s="23"/>
      <c r="II29" s="23"/>
    </row>
    <row r="30" spans="1:243" s="22" customFormat="1" ht="15.75">
      <c r="A30" s="66">
        <v>5</v>
      </c>
      <c r="B30" s="67" t="s">
        <v>82</v>
      </c>
      <c r="C30" s="39" t="s">
        <v>61</v>
      </c>
      <c r="D30" s="74"/>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6"/>
      <c r="IA30" s="22">
        <v>5</v>
      </c>
      <c r="IB30" s="22" t="s">
        <v>82</v>
      </c>
      <c r="IC30" s="22" t="s">
        <v>61</v>
      </c>
      <c r="IE30" s="23"/>
      <c r="IF30" s="23"/>
      <c r="IG30" s="23"/>
      <c r="IH30" s="23"/>
      <c r="II30" s="23"/>
    </row>
    <row r="31" spans="1:243" s="22" customFormat="1" ht="213.75">
      <c r="A31" s="66">
        <v>5.01</v>
      </c>
      <c r="B31" s="67" t="s">
        <v>83</v>
      </c>
      <c r="C31" s="39" t="s">
        <v>122</v>
      </c>
      <c r="D31" s="74"/>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6"/>
      <c r="IA31" s="22">
        <v>5.01</v>
      </c>
      <c r="IB31" s="22" t="s">
        <v>83</v>
      </c>
      <c r="IC31" s="22" t="s">
        <v>122</v>
      </c>
      <c r="IE31" s="23"/>
      <c r="IF31" s="23"/>
      <c r="IG31" s="23"/>
      <c r="IH31" s="23"/>
      <c r="II31" s="23"/>
    </row>
    <row r="32" spans="1:243" s="22" customFormat="1" ht="28.5">
      <c r="A32" s="66">
        <v>5.02</v>
      </c>
      <c r="B32" s="67" t="s">
        <v>247</v>
      </c>
      <c r="C32" s="39" t="s">
        <v>123</v>
      </c>
      <c r="D32" s="74"/>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6"/>
      <c r="IA32" s="22">
        <v>5.02</v>
      </c>
      <c r="IB32" s="22" t="s">
        <v>247</v>
      </c>
      <c r="IC32" s="22" t="s">
        <v>123</v>
      </c>
      <c r="IE32" s="23"/>
      <c r="IF32" s="23"/>
      <c r="IG32" s="23"/>
      <c r="IH32" s="23"/>
      <c r="II32" s="23"/>
    </row>
    <row r="33" spans="1:243" s="22" customFormat="1" ht="24.75" customHeight="1">
      <c r="A33" s="66">
        <v>5.03</v>
      </c>
      <c r="B33" s="67" t="s">
        <v>84</v>
      </c>
      <c r="C33" s="39" t="s">
        <v>124</v>
      </c>
      <c r="D33" s="68">
        <v>3.2</v>
      </c>
      <c r="E33" s="69" t="s">
        <v>52</v>
      </c>
      <c r="F33" s="70">
        <v>3880.18</v>
      </c>
      <c r="G33" s="40"/>
      <c r="H33" s="24"/>
      <c r="I33" s="47" t="s">
        <v>38</v>
      </c>
      <c r="J33" s="48">
        <f>IF(I33="Less(-)",-1,1)</f>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9"/>
      <c r="BA33" s="42">
        <f>ROUND(total_amount_ba($B$2,$D$2,D33,F33,J33,K33,M33),0)</f>
        <v>12417</v>
      </c>
      <c r="BB33" s="60">
        <f>BA33+SUM(N33:AZ33)</f>
        <v>12417</v>
      </c>
      <c r="BC33" s="56" t="str">
        <f>SpellNumber(L33,BB33)</f>
        <v>INR  Twelve Thousand Four Hundred &amp; Seventeen  Only</v>
      </c>
      <c r="IA33" s="22">
        <v>5.03</v>
      </c>
      <c r="IB33" s="22" t="s">
        <v>84</v>
      </c>
      <c r="IC33" s="22" t="s">
        <v>124</v>
      </c>
      <c r="ID33" s="22">
        <v>3.2</v>
      </c>
      <c r="IE33" s="23" t="s">
        <v>52</v>
      </c>
      <c r="IF33" s="23"/>
      <c r="IG33" s="23"/>
      <c r="IH33" s="23"/>
      <c r="II33" s="23"/>
    </row>
    <row r="34" spans="1:243" s="22" customFormat="1" ht="42.75" customHeight="1">
      <c r="A34" s="66">
        <v>5.04</v>
      </c>
      <c r="B34" s="67" t="s">
        <v>85</v>
      </c>
      <c r="C34" s="39" t="s">
        <v>125</v>
      </c>
      <c r="D34" s="68">
        <v>35</v>
      </c>
      <c r="E34" s="69" t="s">
        <v>52</v>
      </c>
      <c r="F34" s="70">
        <v>932.44</v>
      </c>
      <c r="G34" s="40"/>
      <c r="H34" s="24"/>
      <c r="I34" s="47" t="s">
        <v>38</v>
      </c>
      <c r="J34" s="48">
        <f>IF(I34="Less(-)",-1,1)</f>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9"/>
      <c r="BA34" s="42">
        <f>ROUND(total_amount_ba($B$2,$D$2,D34,F34,J34,K34,M34),0)</f>
        <v>32635</v>
      </c>
      <c r="BB34" s="60">
        <f>BA34+SUM(N34:AZ34)</f>
        <v>32635</v>
      </c>
      <c r="BC34" s="56" t="str">
        <f>SpellNumber(L34,BB34)</f>
        <v>INR  Thirty Two Thousand Six Hundred &amp; Thirty Five  Only</v>
      </c>
      <c r="IA34" s="22">
        <v>5.04</v>
      </c>
      <c r="IB34" s="22" t="s">
        <v>85</v>
      </c>
      <c r="IC34" s="22" t="s">
        <v>125</v>
      </c>
      <c r="ID34" s="22">
        <v>35</v>
      </c>
      <c r="IE34" s="23" t="s">
        <v>52</v>
      </c>
      <c r="IF34" s="23"/>
      <c r="IG34" s="23"/>
      <c r="IH34" s="23"/>
      <c r="II34" s="23"/>
    </row>
    <row r="35" spans="1:243" s="22" customFormat="1" ht="19.5" customHeight="1">
      <c r="A35" s="66">
        <v>6</v>
      </c>
      <c r="B35" s="67" t="s">
        <v>248</v>
      </c>
      <c r="C35" s="39" t="s">
        <v>126</v>
      </c>
      <c r="D35" s="74"/>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6"/>
      <c r="IA35" s="22">
        <v>6</v>
      </c>
      <c r="IB35" s="22" t="s">
        <v>248</v>
      </c>
      <c r="IC35" s="22" t="s">
        <v>126</v>
      </c>
      <c r="IE35" s="23"/>
      <c r="IF35" s="23"/>
      <c r="IG35" s="23"/>
      <c r="IH35" s="23"/>
      <c r="II35" s="23"/>
    </row>
    <row r="36" spans="1:243" s="22" customFormat="1" ht="30.75" customHeight="1">
      <c r="A36" s="66">
        <v>6.01</v>
      </c>
      <c r="B36" s="67" t="s">
        <v>249</v>
      </c>
      <c r="C36" s="39" t="s">
        <v>127</v>
      </c>
      <c r="D36" s="74"/>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6"/>
      <c r="IA36" s="22">
        <v>6.01</v>
      </c>
      <c r="IB36" s="22" t="s">
        <v>249</v>
      </c>
      <c r="IC36" s="22" t="s">
        <v>127</v>
      </c>
      <c r="IE36" s="23"/>
      <c r="IF36" s="23"/>
      <c r="IG36" s="23"/>
      <c r="IH36" s="23"/>
      <c r="II36" s="23"/>
    </row>
    <row r="37" spans="1:243" s="22" customFormat="1" ht="28.5">
      <c r="A37" s="66">
        <v>6.02</v>
      </c>
      <c r="B37" s="67" t="s">
        <v>250</v>
      </c>
      <c r="C37" s="39" t="s">
        <v>62</v>
      </c>
      <c r="D37" s="68">
        <v>1</v>
      </c>
      <c r="E37" s="69" t="s">
        <v>65</v>
      </c>
      <c r="F37" s="70">
        <v>145.46</v>
      </c>
      <c r="G37" s="40"/>
      <c r="H37" s="24"/>
      <c r="I37" s="47" t="s">
        <v>38</v>
      </c>
      <c r="J37" s="48">
        <f>IF(I37="Less(-)",-1,1)</f>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9"/>
      <c r="BA37" s="42">
        <f>ROUND(total_amount_ba($B$2,$D$2,D37,F37,J37,K37,M37),0)</f>
        <v>145</v>
      </c>
      <c r="BB37" s="60">
        <f>BA37+SUM(N37:AZ37)</f>
        <v>145</v>
      </c>
      <c r="BC37" s="56" t="str">
        <f>SpellNumber(L37,BB37)</f>
        <v>INR  One Hundred &amp; Forty Five  Only</v>
      </c>
      <c r="IA37" s="22">
        <v>6.02</v>
      </c>
      <c r="IB37" s="22" t="s">
        <v>250</v>
      </c>
      <c r="IC37" s="22" t="s">
        <v>62</v>
      </c>
      <c r="ID37" s="22">
        <v>1</v>
      </c>
      <c r="IE37" s="23" t="s">
        <v>65</v>
      </c>
      <c r="IF37" s="23"/>
      <c r="IG37" s="23"/>
      <c r="IH37" s="23"/>
      <c r="II37" s="23"/>
    </row>
    <row r="38" spans="1:243" s="22" customFormat="1" ht="57">
      <c r="A38" s="70">
        <v>6.03</v>
      </c>
      <c r="B38" s="67" t="s">
        <v>190</v>
      </c>
      <c r="C38" s="39" t="s">
        <v>63</v>
      </c>
      <c r="D38" s="74"/>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6"/>
      <c r="IA38" s="22">
        <v>6.03</v>
      </c>
      <c r="IB38" s="22" t="s">
        <v>190</v>
      </c>
      <c r="IC38" s="22" t="s">
        <v>63</v>
      </c>
      <c r="IE38" s="23"/>
      <c r="IF38" s="23"/>
      <c r="IG38" s="23"/>
      <c r="IH38" s="23"/>
      <c r="II38" s="23"/>
    </row>
    <row r="39" spans="1:243" s="22" customFormat="1" ht="15.75">
      <c r="A39" s="66">
        <v>6.04</v>
      </c>
      <c r="B39" s="67" t="s">
        <v>251</v>
      </c>
      <c r="C39" s="39" t="s">
        <v>128</v>
      </c>
      <c r="D39" s="68">
        <v>1</v>
      </c>
      <c r="E39" s="69" t="s">
        <v>65</v>
      </c>
      <c r="F39" s="70">
        <v>53.52</v>
      </c>
      <c r="G39" s="40"/>
      <c r="H39" s="24"/>
      <c r="I39" s="47" t="s">
        <v>38</v>
      </c>
      <c r="J39" s="48">
        <f>IF(I39="Less(-)",-1,1)</f>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9"/>
      <c r="BA39" s="42">
        <f>ROUND(total_amount_ba($B$2,$D$2,D39,F39,J39,K39,M39),0)</f>
        <v>54</v>
      </c>
      <c r="BB39" s="60">
        <f>BA39+SUM(N39:AZ39)</f>
        <v>54</v>
      </c>
      <c r="BC39" s="56" t="str">
        <f>SpellNumber(L39,BB39)</f>
        <v>INR  Fifty Four Only</v>
      </c>
      <c r="IA39" s="22">
        <v>6.04</v>
      </c>
      <c r="IB39" s="22" t="s">
        <v>251</v>
      </c>
      <c r="IC39" s="22" t="s">
        <v>128</v>
      </c>
      <c r="ID39" s="22">
        <v>1</v>
      </c>
      <c r="IE39" s="23" t="s">
        <v>65</v>
      </c>
      <c r="IF39" s="23"/>
      <c r="IG39" s="23"/>
      <c r="IH39" s="23"/>
      <c r="II39" s="23"/>
    </row>
    <row r="40" spans="1:243" s="22" customFormat="1" ht="15.75">
      <c r="A40" s="66">
        <v>6.05</v>
      </c>
      <c r="B40" s="67" t="s">
        <v>252</v>
      </c>
      <c r="C40" s="39" t="s">
        <v>129</v>
      </c>
      <c r="D40" s="68">
        <v>1</v>
      </c>
      <c r="E40" s="69" t="s">
        <v>65</v>
      </c>
      <c r="F40" s="70">
        <v>46.51</v>
      </c>
      <c r="G40" s="40"/>
      <c r="H40" s="24"/>
      <c r="I40" s="47" t="s">
        <v>38</v>
      </c>
      <c r="J40" s="48">
        <f>IF(I40="Less(-)",-1,1)</f>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9"/>
      <c r="BA40" s="42">
        <f>ROUND(total_amount_ba($B$2,$D$2,D40,F40,J40,K40,M40),0)</f>
        <v>47</v>
      </c>
      <c r="BB40" s="60">
        <f>BA40+SUM(N40:AZ40)</f>
        <v>47</v>
      </c>
      <c r="BC40" s="56" t="str">
        <f>SpellNumber(L40,BB40)</f>
        <v>INR  Forty Seven Only</v>
      </c>
      <c r="IA40" s="22">
        <v>6.05</v>
      </c>
      <c r="IB40" s="22" t="s">
        <v>252</v>
      </c>
      <c r="IC40" s="22" t="s">
        <v>129</v>
      </c>
      <c r="ID40" s="22">
        <v>1</v>
      </c>
      <c r="IE40" s="23" t="s">
        <v>65</v>
      </c>
      <c r="IF40" s="23"/>
      <c r="IG40" s="23"/>
      <c r="IH40" s="23"/>
      <c r="II40" s="23"/>
    </row>
    <row r="41" spans="1:243" s="22" customFormat="1" ht="47.25" customHeight="1">
      <c r="A41" s="66">
        <v>6.06</v>
      </c>
      <c r="B41" s="67" t="s">
        <v>191</v>
      </c>
      <c r="C41" s="39" t="s">
        <v>130</v>
      </c>
      <c r="D41" s="74"/>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6"/>
      <c r="IA41" s="22">
        <v>6.06</v>
      </c>
      <c r="IB41" s="22" t="s">
        <v>191</v>
      </c>
      <c r="IC41" s="22" t="s">
        <v>130</v>
      </c>
      <c r="IE41" s="23"/>
      <c r="IF41" s="23"/>
      <c r="IG41" s="23"/>
      <c r="IH41" s="23"/>
      <c r="II41" s="23"/>
    </row>
    <row r="42" spans="1:243" s="22" customFormat="1" ht="15.75">
      <c r="A42" s="66">
        <v>6.07</v>
      </c>
      <c r="B42" s="67" t="s">
        <v>77</v>
      </c>
      <c r="C42" s="39" t="s">
        <v>131</v>
      </c>
      <c r="D42" s="68">
        <v>2</v>
      </c>
      <c r="E42" s="69" t="s">
        <v>65</v>
      </c>
      <c r="F42" s="70">
        <v>30.86</v>
      </c>
      <c r="G42" s="40"/>
      <c r="H42" s="24"/>
      <c r="I42" s="47" t="s">
        <v>38</v>
      </c>
      <c r="J42" s="48">
        <f>IF(I42="Less(-)",-1,1)</f>
        <v>1</v>
      </c>
      <c r="K42" s="24" t="s">
        <v>39</v>
      </c>
      <c r="L42" s="24" t="s">
        <v>4</v>
      </c>
      <c r="M42" s="41"/>
      <c r="N42" s="24"/>
      <c r="O42" s="24"/>
      <c r="P42" s="46"/>
      <c r="Q42" s="24"/>
      <c r="R42" s="2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59"/>
      <c r="BA42" s="42">
        <f>ROUND(total_amount_ba($B$2,$D$2,D42,F42,J42,K42,M42),0)</f>
        <v>62</v>
      </c>
      <c r="BB42" s="60">
        <f>BA42+SUM(N42:AZ42)</f>
        <v>62</v>
      </c>
      <c r="BC42" s="56" t="str">
        <f>SpellNumber(L42,BB42)</f>
        <v>INR  Sixty Two Only</v>
      </c>
      <c r="IA42" s="22">
        <v>6.07</v>
      </c>
      <c r="IB42" s="22" t="s">
        <v>77</v>
      </c>
      <c r="IC42" s="22" t="s">
        <v>131</v>
      </c>
      <c r="ID42" s="22">
        <v>2</v>
      </c>
      <c r="IE42" s="23" t="s">
        <v>65</v>
      </c>
      <c r="IF42" s="23"/>
      <c r="IG42" s="23"/>
      <c r="IH42" s="23"/>
      <c r="II42" s="23"/>
    </row>
    <row r="43" spans="1:243" s="22" customFormat="1" ht="99.75">
      <c r="A43" s="66">
        <v>6.08</v>
      </c>
      <c r="B43" s="67" t="s">
        <v>86</v>
      </c>
      <c r="C43" s="39" t="s">
        <v>132</v>
      </c>
      <c r="D43" s="74"/>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6"/>
      <c r="IA43" s="22">
        <v>6.08</v>
      </c>
      <c r="IB43" s="22" t="s">
        <v>86</v>
      </c>
      <c r="IC43" s="22" t="s">
        <v>132</v>
      </c>
      <c r="IE43" s="23"/>
      <c r="IF43" s="23"/>
      <c r="IG43" s="23"/>
      <c r="IH43" s="23"/>
      <c r="II43" s="23"/>
    </row>
    <row r="44" spans="1:243" s="22" customFormat="1" ht="28.5">
      <c r="A44" s="66">
        <v>6.09</v>
      </c>
      <c r="B44" s="67" t="s">
        <v>250</v>
      </c>
      <c r="C44" s="39" t="s">
        <v>133</v>
      </c>
      <c r="D44" s="68">
        <v>4</v>
      </c>
      <c r="E44" s="69" t="s">
        <v>65</v>
      </c>
      <c r="F44" s="70">
        <v>205.96</v>
      </c>
      <c r="G44" s="40"/>
      <c r="H44" s="24"/>
      <c r="I44" s="47" t="s">
        <v>38</v>
      </c>
      <c r="J44" s="48">
        <f>IF(I44="Less(-)",-1,1)</f>
        <v>1</v>
      </c>
      <c r="K44" s="24" t="s">
        <v>39</v>
      </c>
      <c r="L44" s="24" t="s">
        <v>4</v>
      </c>
      <c r="M44" s="41"/>
      <c r="N44" s="24"/>
      <c r="O44" s="24"/>
      <c r="P44" s="46"/>
      <c r="Q44" s="24"/>
      <c r="R44" s="2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59"/>
      <c r="BA44" s="42">
        <f>ROUND(total_amount_ba($B$2,$D$2,D44,F44,J44,K44,M44),0)</f>
        <v>824</v>
      </c>
      <c r="BB44" s="60">
        <f>BA44+SUM(N44:AZ44)</f>
        <v>824</v>
      </c>
      <c r="BC44" s="56" t="str">
        <f>SpellNumber(L44,BB44)</f>
        <v>INR  Eight Hundred &amp; Twenty Four  Only</v>
      </c>
      <c r="IA44" s="22">
        <v>6.09</v>
      </c>
      <c r="IB44" s="22" t="s">
        <v>250</v>
      </c>
      <c r="IC44" s="22" t="s">
        <v>133</v>
      </c>
      <c r="ID44" s="22">
        <v>4</v>
      </c>
      <c r="IE44" s="23" t="s">
        <v>65</v>
      </c>
      <c r="IF44" s="23"/>
      <c r="IG44" s="23"/>
      <c r="IH44" s="23"/>
      <c r="II44" s="23"/>
    </row>
    <row r="45" spans="1:243" s="22" customFormat="1" ht="85.5">
      <c r="A45" s="70">
        <v>6.1</v>
      </c>
      <c r="B45" s="67" t="s">
        <v>87</v>
      </c>
      <c r="C45" s="39" t="s">
        <v>134</v>
      </c>
      <c r="D45" s="74"/>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6"/>
      <c r="IA45" s="22">
        <v>6.1</v>
      </c>
      <c r="IB45" s="22" t="s">
        <v>87</v>
      </c>
      <c r="IC45" s="22" t="s">
        <v>134</v>
      </c>
      <c r="IE45" s="23"/>
      <c r="IF45" s="23"/>
      <c r="IG45" s="23"/>
      <c r="IH45" s="23"/>
      <c r="II45" s="23"/>
    </row>
    <row r="46" spans="1:243" s="22" customFormat="1" ht="28.5">
      <c r="A46" s="66">
        <v>6.11</v>
      </c>
      <c r="B46" s="67" t="s">
        <v>251</v>
      </c>
      <c r="C46" s="39" t="s">
        <v>135</v>
      </c>
      <c r="D46" s="68">
        <v>2</v>
      </c>
      <c r="E46" s="69" t="s">
        <v>65</v>
      </c>
      <c r="F46" s="70">
        <v>79.61</v>
      </c>
      <c r="G46" s="40"/>
      <c r="H46" s="24"/>
      <c r="I46" s="47" t="s">
        <v>38</v>
      </c>
      <c r="J46" s="48">
        <f aca="true" t="shared" si="0" ref="J46:J136">IF(I46="Less(-)",-1,1)</f>
        <v>1</v>
      </c>
      <c r="K46" s="24" t="s">
        <v>39</v>
      </c>
      <c r="L46" s="24" t="s">
        <v>4</v>
      </c>
      <c r="M46" s="41"/>
      <c r="N46" s="24"/>
      <c r="O46" s="24"/>
      <c r="P46" s="46"/>
      <c r="Q46" s="24"/>
      <c r="R46" s="24"/>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59"/>
      <c r="BA46" s="42">
        <f>ROUND(total_amount_ba($B$2,$D$2,D46,F46,J46,K46,M46),0)</f>
        <v>159</v>
      </c>
      <c r="BB46" s="60">
        <f>BA46+SUM(N46:AZ46)</f>
        <v>159</v>
      </c>
      <c r="BC46" s="56" t="str">
        <f>SpellNumber(L46,BB46)</f>
        <v>INR  One Hundred &amp; Fifty Nine  Only</v>
      </c>
      <c r="IA46" s="22">
        <v>6.11</v>
      </c>
      <c r="IB46" s="22" t="s">
        <v>251</v>
      </c>
      <c r="IC46" s="22" t="s">
        <v>135</v>
      </c>
      <c r="ID46" s="22">
        <v>2</v>
      </c>
      <c r="IE46" s="23" t="s">
        <v>65</v>
      </c>
      <c r="IF46" s="23"/>
      <c r="IG46" s="23"/>
      <c r="IH46" s="23"/>
      <c r="II46" s="23"/>
    </row>
    <row r="47" spans="1:243" s="22" customFormat="1" ht="28.5">
      <c r="A47" s="66">
        <v>6.12</v>
      </c>
      <c r="B47" s="67" t="s">
        <v>252</v>
      </c>
      <c r="C47" s="39" t="s">
        <v>136</v>
      </c>
      <c r="D47" s="68">
        <v>2</v>
      </c>
      <c r="E47" s="69" t="s">
        <v>65</v>
      </c>
      <c r="F47" s="70">
        <v>66.24</v>
      </c>
      <c r="G47" s="40"/>
      <c r="H47" s="24"/>
      <c r="I47" s="47" t="s">
        <v>38</v>
      </c>
      <c r="J47" s="48">
        <f t="shared" si="0"/>
        <v>1</v>
      </c>
      <c r="K47" s="24" t="s">
        <v>39</v>
      </c>
      <c r="L47" s="24" t="s">
        <v>4</v>
      </c>
      <c r="M47" s="41"/>
      <c r="N47" s="24"/>
      <c r="O47" s="24"/>
      <c r="P47" s="46"/>
      <c r="Q47" s="24"/>
      <c r="R47" s="2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59"/>
      <c r="BA47" s="42">
        <f>ROUND(total_amount_ba($B$2,$D$2,D47,F47,J47,K47,M47),0)</f>
        <v>132</v>
      </c>
      <c r="BB47" s="60">
        <f>BA47+SUM(N47:AZ47)</f>
        <v>132</v>
      </c>
      <c r="BC47" s="56" t="str">
        <f>SpellNumber(L47,BB47)</f>
        <v>INR  One Hundred &amp; Thirty Two  Only</v>
      </c>
      <c r="IA47" s="22">
        <v>6.12</v>
      </c>
      <c r="IB47" s="22" t="s">
        <v>252</v>
      </c>
      <c r="IC47" s="22" t="s">
        <v>136</v>
      </c>
      <c r="ID47" s="22">
        <v>2</v>
      </c>
      <c r="IE47" s="23" t="s">
        <v>65</v>
      </c>
      <c r="IF47" s="23"/>
      <c r="IG47" s="23"/>
      <c r="IH47" s="23"/>
      <c r="II47" s="23"/>
    </row>
    <row r="48" spans="1:243" s="22" customFormat="1" ht="99.75">
      <c r="A48" s="66">
        <v>6.13</v>
      </c>
      <c r="B48" s="67" t="s">
        <v>88</v>
      </c>
      <c r="C48" s="39" t="s">
        <v>137</v>
      </c>
      <c r="D48" s="74"/>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6"/>
      <c r="IA48" s="22">
        <v>6.13</v>
      </c>
      <c r="IB48" s="22" t="s">
        <v>88</v>
      </c>
      <c r="IC48" s="22" t="s">
        <v>137</v>
      </c>
      <c r="IE48" s="23"/>
      <c r="IF48" s="23"/>
      <c r="IG48" s="23"/>
      <c r="IH48" s="23"/>
      <c r="II48" s="23"/>
    </row>
    <row r="49" spans="1:243" s="22" customFormat="1" ht="28.5">
      <c r="A49" s="66">
        <v>6.14</v>
      </c>
      <c r="B49" s="67" t="s">
        <v>192</v>
      </c>
      <c r="C49" s="39" t="s">
        <v>138</v>
      </c>
      <c r="D49" s="68">
        <v>4</v>
      </c>
      <c r="E49" s="69" t="s">
        <v>65</v>
      </c>
      <c r="F49" s="70">
        <v>46.69</v>
      </c>
      <c r="G49" s="40"/>
      <c r="H49" s="24"/>
      <c r="I49" s="47" t="s">
        <v>38</v>
      </c>
      <c r="J49" s="48">
        <f t="shared" si="0"/>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9"/>
      <c r="BA49" s="42">
        <f>ROUND(total_amount_ba($B$2,$D$2,D49,F49,J49,K49,M49),0)</f>
        <v>187</v>
      </c>
      <c r="BB49" s="60">
        <f>BA49+SUM(N49:AZ49)</f>
        <v>187</v>
      </c>
      <c r="BC49" s="56" t="str">
        <f>SpellNumber(L49,BB49)</f>
        <v>INR  One Hundred &amp; Eighty Seven  Only</v>
      </c>
      <c r="IA49" s="22">
        <v>6.14</v>
      </c>
      <c r="IB49" s="22" t="s">
        <v>192</v>
      </c>
      <c r="IC49" s="22" t="s">
        <v>138</v>
      </c>
      <c r="ID49" s="22">
        <v>4</v>
      </c>
      <c r="IE49" s="23" t="s">
        <v>65</v>
      </c>
      <c r="IF49" s="23"/>
      <c r="IG49" s="23"/>
      <c r="IH49" s="23"/>
      <c r="II49" s="23"/>
    </row>
    <row r="50" spans="1:243" s="22" customFormat="1" ht="99.75">
      <c r="A50" s="66">
        <v>6.15</v>
      </c>
      <c r="B50" s="67" t="s">
        <v>89</v>
      </c>
      <c r="C50" s="39" t="s">
        <v>139</v>
      </c>
      <c r="D50" s="74"/>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6"/>
      <c r="IA50" s="22">
        <v>6.15</v>
      </c>
      <c r="IB50" s="22" t="s">
        <v>89</v>
      </c>
      <c r="IC50" s="22" t="s">
        <v>139</v>
      </c>
      <c r="IE50" s="23"/>
      <c r="IF50" s="23"/>
      <c r="IG50" s="23"/>
      <c r="IH50" s="23"/>
      <c r="II50" s="23"/>
    </row>
    <row r="51" spans="1:243" s="22" customFormat="1" ht="28.5">
      <c r="A51" s="66">
        <v>6.16</v>
      </c>
      <c r="B51" s="67" t="s">
        <v>90</v>
      </c>
      <c r="C51" s="39" t="s">
        <v>140</v>
      </c>
      <c r="D51" s="68">
        <v>6</v>
      </c>
      <c r="E51" s="69" t="s">
        <v>65</v>
      </c>
      <c r="F51" s="70">
        <v>54.58</v>
      </c>
      <c r="G51" s="40"/>
      <c r="H51" s="24"/>
      <c r="I51" s="47" t="s">
        <v>38</v>
      </c>
      <c r="J51" s="48">
        <f t="shared" si="0"/>
        <v>1</v>
      </c>
      <c r="K51" s="24" t="s">
        <v>39</v>
      </c>
      <c r="L51" s="24" t="s">
        <v>4</v>
      </c>
      <c r="M51" s="41"/>
      <c r="N51" s="24"/>
      <c r="O51" s="24"/>
      <c r="P51" s="46"/>
      <c r="Q51" s="24"/>
      <c r="R51" s="24"/>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59"/>
      <c r="BA51" s="42">
        <f>ROUND(total_amount_ba($B$2,$D$2,D51,F51,J51,K51,M51),0)</f>
        <v>327</v>
      </c>
      <c r="BB51" s="60">
        <f>BA51+SUM(N51:AZ51)</f>
        <v>327</v>
      </c>
      <c r="BC51" s="56" t="str">
        <f>SpellNumber(L51,BB51)</f>
        <v>INR  Three Hundred &amp; Twenty Seven  Only</v>
      </c>
      <c r="IA51" s="22">
        <v>6.16</v>
      </c>
      <c r="IB51" s="22" t="s">
        <v>90</v>
      </c>
      <c r="IC51" s="22" t="s">
        <v>140</v>
      </c>
      <c r="ID51" s="22">
        <v>6</v>
      </c>
      <c r="IE51" s="23" t="s">
        <v>65</v>
      </c>
      <c r="IF51" s="23"/>
      <c r="IG51" s="23"/>
      <c r="IH51" s="23"/>
      <c r="II51" s="23"/>
    </row>
    <row r="52" spans="1:243" s="22" customFormat="1" ht="75" customHeight="1">
      <c r="A52" s="66">
        <v>6.17</v>
      </c>
      <c r="B52" s="67" t="s">
        <v>193</v>
      </c>
      <c r="C52" s="39" t="s">
        <v>141</v>
      </c>
      <c r="D52" s="74"/>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6"/>
      <c r="IA52" s="22">
        <v>6.17</v>
      </c>
      <c r="IB52" s="22" t="s">
        <v>193</v>
      </c>
      <c r="IC52" s="22" t="s">
        <v>141</v>
      </c>
      <c r="IE52" s="23"/>
      <c r="IF52" s="23"/>
      <c r="IG52" s="23"/>
      <c r="IH52" s="23"/>
      <c r="II52" s="23"/>
    </row>
    <row r="53" spans="1:243" s="22" customFormat="1" ht="21" customHeight="1">
      <c r="A53" s="66">
        <v>6.18</v>
      </c>
      <c r="B53" s="67" t="s">
        <v>194</v>
      </c>
      <c r="C53" s="39" t="s">
        <v>142</v>
      </c>
      <c r="D53" s="68">
        <v>10</v>
      </c>
      <c r="E53" s="69" t="s">
        <v>73</v>
      </c>
      <c r="F53" s="70">
        <v>203.9</v>
      </c>
      <c r="G53" s="40"/>
      <c r="H53" s="24"/>
      <c r="I53" s="47" t="s">
        <v>38</v>
      </c>
      <c r="J53" s="48">
        <f t="shared" si="0"/>
        <v>1</v>
      </c>
      <c r="K53" s="24" t="s">
        <v>39</v>
      </c>
      <c r="L53" s="24" t="s">
        <v>4</v>
      </c>
      <c r="M53" s="41"/>
      <c r="N53" s="24"/>
      <c r="O53" s="24"/>
      <c r="P53" s="46"/>
      <c r="Q53" s="24"/>
      <c r="R53" s="24"/>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59"/>
      <c r="BA53" s="42">
        <f>ROUND(total_amount_ba($B$2,$D$2,D53,F53,J53,K53,M53),0)</f>
        <v>2039</v>
      </c>
      <c r="BB53" s="60">
        <f>BA53+SUM(N53:AZ53)</f>
        <v>2039</v>
      </c>
      <c r="BC53" s="56" t="str">
        <f>SpellNumber(L53,BB53)</f>
        <v>INR  Two Thousand  &amp;Thirty Nine  Only</v>
      </c>
      <c r="IA53" s="22">
        <v>6.18</v>
      </c>
      <c r="IB53" s="22" t="s">
        <v>194</v>
      </c>
      <c r="IC53" s="22" t="s">
        <v>142</v>
      </c>
      <c r="ID53" s="22">
        <v>10</v>
      </c>
      <c r="IE53" s="23" t="s">
        <v>73</v>
      </c>
      <c r="IF53" s="23"/>
      <c r="IG53" s="23"/>
      <c r="IH53" s="23"/>
      <c r="II53" s="23"/>
    </row>
    <row r="54" spans="1:243" s="22" customFormat="1" ht="20.25" customHeight="1">
      <c r="A54" s="66">
        <v>6.19</v>
      </c>
      <c r="B54" s="67" t="s">
        <v>195</v>
      </c>
      <c r="C54" s="39" t="s">
        <v>143</v>
      </c>
      <c r="D54" s="74"/>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6"/>
      <c r="IA54" s="22">
        <v>6.19</v>
      </c>
      <c r="IB54" s="22" t="s">
        <v>195</v>
      </c>
      <c r="IC54" s="22" t="s">
        <v>143</v>
      </c>
      <c r="IE54" s="23"/>
      <c r="IF54" s="23"/>
      <c r="IG54" s="23"/>
      <c r="IH54" s="23"/>
      <c r="II54" s="23"/>
    </row>
    <row r="55" spans="1:243" s="22" customFormat="1" ht="387.75" customHeight="1">
      <c r="A55" s="66">
        <v>6.2</v>
      </c>
      <c r="B55" s="67" t="s">
        <v>196</v>
      </c>
      <c r="C55" s="39" t="s">
        <v>144</v>
      </c>
      <c r="D55" s="68">
        <v>3.2</v>
      </c>
      <c r="E55" s="69" t="s">
        <v>52</v>
      </c>
      <c r="F55" s="70">
        <v>1570.05</v>
      </c>
      <c r="G55" s="40"/>
      <c r="H55" s="24"/>
      <c r="I55" s="47" t="s">
        <v>38</v>
      </c>
      <c r="J55" s="48">
        <f t="shared" si="0"/>
        <v>1</v>
      </c>
      <c r="K55" s="24" t="s">
        <v>39</v>
      </c>
      <c r="L55" s="24" t="s">
        <v>4</v>
      </c>
      <c r="M55" s="41"/>
      <c r="N55" s="24"/>
      <c r="O55" s="24"/>
      <c r="P55" s="46"/>
      <c r="Q55" s="24"/>
      <c r="R55" s="24"/>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59"/>
      <c r="BA55" s="42">
        <f>ROUND(total_amount_ba($B$2,$D$2,D55,F55,J55,K55,M55),0)</f>
        <v>5024</v>
      </c>
      <c r="BB55" s="60">
        <f>BA55+SUM(N55:AZ55)</f>
        <v>5024</v>
      </c>
      <c r="BC55" s="56" t="str">
        <f>SpellNumber(L55,BB55)</f>
        <v>INR  Five Thousand  &amp;Twenty Four  Only</v>
      </c>
      <c r="IA55" s="22">
        <v>6.2</v>
      </c>
      <c r="IB55" s="22" t="s">
        <v>196</v>
      </c>
      <c r="IC55" s="22" t="s">
        <v>144</v>
      </c>
      <c r="ID55" s="22">
        <v>3.2</v>
      </c>
      <c r="IE55" s="23" t="s">
        <v>52</v>
      </c>
      <c r="IF55" s="23"/>
      <c r="IG55" s="23"/>
      <c r="IH55" s="23"/>
      <c r="II55" s="23"/>
    </row>
    <row r="56" spans="1:243" s="22" customFormat="1" ht="30.75" customHeight="1">
      <c r="A56" s="66">
        <v>6.21</v>
      </c>
      <c r="B56" s="67" t="s">
        <v>253</v>
      </c>
      <c r="C56" s="39" t="s">
        <v>145</v>
      </c>
      <c r="D56" s="74"/>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6"/>
      <c r="IA56" s="22">
        <v>6.21</v>
      </c>
      <c r="IB56" s="22" t="s">
        <v>253</v>
      </c>
      <c r="IC56" s="22" t="s">
        <v>145</v>
      </c>
      <c r="IE56" s="23"/>
      <c r="IF56" s="23"/>
      <c r="IG56" s="23"/>
      <c r="IH56" s="23"/>
      <c r="II56" s="23"/>
    </row>
    <row r="57" spans="1:243" s="22" customFormat="1" ht="48.75" customHeight="1">
      <c r="A57" s="66">
        <v>6.22</v>
      </c>
      <c r="B57" s="71" t="s">
        <v>254</v>
      </c>
      <c r="C57" s="39" t="s">
        <v>146</v>
      </c>
      <c r="D57" s="68">
        <v>0.5</v>
      </c>
      <c r="E57" s="69" t="s">
        <v>52</v>
      </c>
      <c r="F57" s="70">
        <v>1231.25</v>
      </c>
      <c r="G57" s="40"/>
      <c r="H57" s="24"/>
      <c r="I57" s="47" t="s">
        <v>38</v>
      </c>
      <c r="J57" s="48">
        <f t="shared" si="0"/>
        <v>1</v>
      </c>
      <c r="K57" s="24" t="s">
        <v>39</v>
      </c>
      <c r="L57" s="24" t="s">
        <v>4</v>
      </c>
      <c r="M57" s="41"/>
      <c r="N57" s="24"/>
      <c r="O57" s="24"/>
      <c r="P57" s="46"/>
      <c r="Q57" s="24"/>
      <c r="R57" s="2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59"/>
      <c r="BA57" s="42">
        <f>ROUND(total_amount_ba($B$2,$D$2,D57,F57,J57,K57,M57),0)</f>
        <v>616</v>
      </c>
      <c r="BB57" s="60">
        <f>BA57+SUM(N57:AZ57)</f>
        <v>616</v>
      </c>
      <c r="BC57" s="56" t="str">
        <f>SpellNumber(L57,BB57)</f>
        <v>INR  Six Hundred &amp; Sixteen  Only</v>
      </c>
      <c r="IA57" s="22">
        <v>6.22</v>
      </c>
      <c r="IB57" s="22" t="s">
        <v>254</v>
      </c>
      <c r="IC57" s="22" t="s">
        <v>146</v>
      </c>
      <c r="ID57" s="22">
        <v>0.5</v>
      </c>
      <c r="IE57" s="23" t="s">
        <v>52</v>
      </c>
      <c r="IF57" s="23"/>
      <c r="IG57" s="23"/>
      <c r="IH57" s="23"/>
      <c r="II57" s="23"/>
    </row>
    <row r="58" spans="1:243" s="22" customFormat="1" ht="15.75">
      <c r="A58" s="66">
        <v>7</v>
      </c>
      <c r="B58" s="71" t="s">
        <v>197</v>
      </c>
      <c r="C58" s="39" t="s">
        <v>147</v>
      </c>
      <c r="D58" s="74"/>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6"/>
      <c r="IA58" s="22">
        <v>7</v>
      </c>
      <c r="IB58" s="22" t="s">
        <v>197</v>
      </c>
      <c r="IC58" s="22" t="s">
        <v>147</v>
      </c>
      <c r="IE58" s="23"/>
      <c r="IF58" s="23"/>
      <c r="IG58" s="23"/>
      <c r="IH58" s="23"/>
      <c r="II58" s="23"/>
    </row>
    <row r="59" spans="1:243" s="22" customFormat="1" ht="76.5" customHeight="1">
      <c r="A59" s="70">
        <v>7.01</v>
      </c>
      <c r="B59" s="67" t="s">
        <v>255</v>
      </c>
      <c r="C59" s="39" t="s">
        <v>148</v>
      </c>
      <c r="D59" s="74"/>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6"/>
      <c r="IA59" s="22">
        <v>7.01</v>
      </c>
      <c r="IB59" s="22" t="s">
        <v>255</v>
      </c>
      <c r="IC59" s="22" t="s">
        <v>148</v>
      </c>
      <c r="IE59" s="23"/>
      <c r="IF59" s="23"/>
      <c r="IG59" s="23"/>
      <c r="IH59" s="23"/>
      <c r="II59" s="23"/>
    </row>
    <row r="60" spans="1:243" s="22" customFormat="1" ht="48" customHeight="1">
      <c r="A60" s="66">
        <v>7.02</v>
      </c>
      <c r="B60" s="67" t="s">
        <v>256</v>
      </c>
      <c r="C60" s="39" t="s">
        <v>149</v>
      </c>
      <c r="D60" s="68">
        <v>10</v>
      </c>
      <c r="E60" s="69" t="s">
        <v>66</v>
      </c>
      <c r="F60" s="70">
        <v>89.65</v>
      </c>
      <c r="G60" s="40"/>
      <c r="H60" s="24"/>
      <c r="I60" s="47" t="s">
        <v>38</v>
      </c>
      <c r="J60" s="48">
        <f t="shared" si="0"/>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59"/>
      <c r="BA60" s="42">
        <f>ROUND(total_amount_ba($B$2,$D$2,D60,F60,J60,K60,M60),0)</f>
        <v>897</v>
      </c>
      <c r="BB60" s="60">
        <f>BA60+SUM(N60:AZ60)</f>
        <v>897</v>
      </c>
      <c r="BC60" s="56" t="str">
        <f>SpellNumber(L60,BB60)</f>
        <v>INR  Eight Hundred &amp; Ninety Seven  Only</v>
      </c>
      <c r="IA60" s="22">
        <v>7.02</v>
      </c>
      <c r="IB60" s="22" t="s">
        <v>256</v>
      </c>
      <c r="IC60" s="22" t="s">
        <v>149</v>
      </c>
      <c r="ID60" s="22">
        <v>10</v>
      </c>
      <c r="IE60" s="23" t="s">
        <v>66</v>
      </c>
      <c r="IF60" s="23"/>
      <c r="IG60" s="23"/>
      <c r="IH60" s="23"/>
      <c r="II60" s="23"/>
    </row>
    <row r="61" spans="1:243" s="22" customFormat="1" ht="20.25" customHeight="1">
      <c r="A61" s="66">
        <v>8</v>
      </c>
      <c r="B61" s="67" t="s">
        <v>198</v>
      </c>
      <c r="C61" s="39" t="s">
        <v>150</v>
      </c>
      <c r="D61" s="74"/>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6"/>
      <c r="IA61" s="22">
        <v>8</v>
      </c>
      <c r="IB61" s="22" t="s">
        <v>198</v>
      </c>
      <c r="IC61" s="22" t="s">
        <v>150</v>
      </c>
      <c r="IE61" s="23"/>
      <c r="IF61" s="23"/>
      <c r="IG61" s="23"/>
      <c r="IH61" s="23"/>
      <c r="II61" s="23"/>
    </row>
    <row r="62" spans="1:243" s="22" customFormat="1" ht="213.75">
      <c r="A62" s="70">
        <v>8.01</v>
      </c>
      <c r="B62" s="67" t="s">
        <v>257</v>
      </c>
      <c r="C62" s="39" t="s">
        <v>151</v>
      </c>
      <c r="D62" s="68">
        <v>13</v>
      </c>
      <c r="E62" s="69" t="s">
        <v>52</v>
      </c>
      <c r="F62" s="70">
        <v>822.88</v>
      </c>
      <c r="G62" s="40"/>
      <c r="H62" s="24"/>
      <c r="I62" s="47" t="s">
        <v>38</v>
      </c>
      <c r="J62" s="48">
        <f t="shared" si="0"/>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9"/>
      <c r="BA62" s="42">
        <f>ROUND(total_amount_ba($B$2,$D$2,D62,F62,J62,K62,M62),0)</f>
        <v>10697</v>
      </c>
      <c r="BB62" s="60">
        <f>BA62+SUM(N62:AZ62)</f>
        <v>10697</v>
      </c>
      <c r="BC62" s="56" t="str">
        <f>SpellNumber(L62,BB62)</f>
        <v>INR  Ten Thousand Six Hundred &amp; Ninety Seven  Only</v>
      </c>
      <c r="IA62" s="22">
        <v>8.01</v>
      </c>
      <c r="IB62" s="22" t="s">
        <v>257</v>
      </c>
      <c r="IC62" s="22" t="s">
        <v>151</v>
      </c>
      <c r="ID62" s="22">
        <v>13</v>
      </c>
      <c r="IE62" s="23" t="s">
        <v>52</v>
      </c>
      <c r="IF62" s="23"/>
      <c r="IG62" s="23"/>
      <c r="IH62" s="23"/>
      <c r="II62" s="23"/>
    </row>
    <row r="63" spans="1:243" s="22" customFormat="1" ht="270.75">
      <c r="A63" s="66">
        <v>8.02</v>
      </c>
      <c r="B63" s="71" t="s">
        <v>258</v>
      </c>
      <c r="C63" s="39" t="s">
        <v>152</v>
      </c>
      <c r="D63" s="74"/>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6"/>
      <c r="IA63" s="22">
        <v>8.02</v>
      </c>
      <c r="IB63" s="22" t="s">
        <v>258</v>
      </c>
      <c r="IC63" s="22" t="s">
        <v>152</v>
      </c>
      <c r="IE63" s="23"/>
      <c r="IF63" s="23"/>
      <c r="IG63" s="23"/>
      <c r="IH63" s="23"/>
      <c r="II63" s="23"/>
    </row>
    <row r="64" spans="1:243" s="22" customFormat="1" ht="47.25" customHeight="1">
      <c r="A64" s="66">
        <v>8.03</v>
      </c>
      <c r="B64" s="71" t="s">
        <v>259</v>
      </c>
      <c r="C64" s="39" t="s">
        <v>153</v>
      </c>
      <c r="D64" s="74"/>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6"/>
      <c r="IA64" s="22">
        <v>8.03</v>
      </c>
      <c r="IB64" s="22" t="s">
        <v>259</v>
      </c>
      <c r="IC64" s="22" t="s">
        <v>153</v>
      </c>
      <c r="IE64" s="23"/>
      <c r="IF64" s="23"/>
      <c r="IG64" s="23"/>
      <c r="IH64" s="23"/>
      <c r="II64" s="23"/>
    </row>
    <row r="65" spans="1:243" s="22" customFormat="1" ht="28.5">
      <c r="A65" s="70">
        <v>8.04</v>
      </c>
      <c r="B65" s="67" t="s">
        <v>260</v>
      </c>
      <c r="C65" s="39" t="s">
        <v>154</v>
      </c>
      <c r="D65" s="68">
        <v>1</v>
      </c>
      <c r="E65" s="69" t="s">
        <v>52</v>
      </c>
      <c r="F65" s="70">
        <v>1128.1</v>
      </c>
      <c r="G65" s="40"/>
      <c r="H65" s="24"/>
      <c r="I65" s="47" t="s">
        <v>38</v>
      </c>
      <c r="J65" s="48">
        <f t="shared" si="0"/>
        <v>1</v>
      </c>
      <c r="K65" s="24" t="s">
        <v>39</v>
      </c>
      <c r="L65" s="24" t="s">
        <v>4</v>
      </c>
      <c r="M65" s="41"/>
      <c r="N65" s="24"/>
      <c r="O65" s="24"/>
      <c r="P65" s="46"/>
      <c r="Q65" s="24"/>
      <c r="R65" s="24"/>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59"/>
      <c r="BA65" s="42">
        <f>ROUND(total_amount_ba($B$2,$D$2,D65,F65,J65,K65,M65),0)</f>
        <v>1128</v>
      </c>
      <c r="BB65" s="60">
        <f>BA65+SUM(N65:AZ65)</f>
        <v>1128</v>
      </c>
      <c r="BC65" s="56" t="str">
        <f>SpellNumber(L65,BB65)</f>
        <v>INR  One Thousand One Hundred &amp; Twenty Eight  Only</v>
      </c>
      <c r="IA65" s="22">
        <v>8.04</v>
      </c>
      <c r="IB65" s="22" t="s">
        <v>260</v>
      </c>
      <c r="IC65" s="22" t="s">
        <v>154</v>
      </c>
      <c r="ID65" s="22">
        <v>1</v>
      </c>
      <c r="IE65" s="23" t="s">
        <v>52</v>
      </c>
      <c r="IF65" s="23"/>
      <c r="IG65" s="23"/>
      <c r="IH65" s="23"/>
      <c r="II65" s="23"/>
    </row>
    <row r="66" spans="1:243" s="22" customFormat="1" ht="33" customHeight="1">
      <c r="A66" s="66">
        <v>8.05</v>
      </c>
      <c r="B66" s="67" t="s">
        <v>261</v>
      </c>
      <c r="C66" s="39" t="s">
        <v>155</v>
      </c>
      <c r="D66" s="74"/>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6"/>
      <c r="IA66" s="22">
        <v>8.05</v>
      </c>
      <c r="IB66" s="22" t="s">
        <v>261</v>
      </c>
      <c r="IC66" s="22" t="s">
        <v>155</v>
      </c>
      <c r="IE66" s="23"/>
      <c r="IF66" s="23"/>
      <c r="IG66" s="23"/>
      <c r="IH66" s="23"/>
      <c r="II66" s="23"/>
    </row>
    <row r="67" spans="1:243" s="22" customFormat="1" ht="28.5">
      <c r="A67" s="66">
        <v>8.06</v>
      </c>
      <c r="B67" s="67" t="s">
        <v>262</v>
      </c>
      <c r="C67" s="39" t="s">
        <v>156</v>
      </c>
      <c r="D67" s="68">
        <v>7.1</v>
      </c>
      <c r="E67" s="69" t="s">
        <v>52</v>
      </c>
      <c r="F67" s="70">
        <v>1149.53</v>
      </c>
      <c r="G67" s="40"/>
      <c r="H67" s="24"/>
      <c r="I67" s="47" t="s">
        <v>38</v>
      </c>
      <c r="J67" s="48">
        <f t="shared" si="0"/>
        <v>1</v>
      </c>
      <c r="K67" s="24" t="s">
        <v>39</v>
      </c>
      <c r="L67" s="24" t="s">
        <v>4</v>
      </c>
      <c r="M67" s="41"/>
      <c r="N67" s="24"/>
      <c r="O67" s="24"/>
      <c r="P67" s="46"/>
      <c r="Q67" s="24"/>
      <c r="R67" s="24"/>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59"/>
      <c r="BA67" s="42">
        <f>ROUND(total_amount_ba($B$2,$D$2,D67,F67,J67,K67,M67),0)</f>
        <v>8162</v>
      </c>
      <c r="BB67" s="60">
        <f>BA67+SUM(N67:AZ67)</f>
        <v>8162</v>
      </c>
      <c r="BC67" s="56" t="str">
        <f>SpellNumber(L67,BB67)</f>
        <v>INR  Eight Thousand One Hundred &amp; Sixty Two  Only</v>
      </c>
      <c r="IA67" s="22">
        <v>8.06</v>
      </c>
      <c r="IB67" s="22" t="s">
        <v>262</v>
      </c>
      <c r="IC67" s="22" t="s">
        <v>156</v>
      </c>
      <c r="ID67" s="22">
        <v>7.1</v>
      </c>
      <c r="IE67" s="23" t="s">
        <v>52</v>
      </c>
      <c r="IF67" s="23"/>
      <c r="IG67" s="23"/>
      <c r="IH67" s="23"/>
      <c r="II67" s="23"/>
    </row>
    <row r="68" spans="1:243" s="22" customFormat="1" ht="185.25">
      <c r="A68" s="70">
        <v>8.07</v>
      </c>
      <c r="B68" s="67" t="s">
        <v>263</v>
      </c>
      <c r="C68" s="39" t="s">
        <v>157</v>
      </c>
      <c r="D68" s="74"/>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6"/>
      <c r="IA68" s="22">
        <v>8.07</v>
      </c>
      <c r="IB68" s="22" t="s">
        <v>263</v>
      </c>
      <c r="IC68" s="22" t="s">
        <v>157</v>
      </c>
      <c r="IE68" s="23"/>
      <c r="IF68" s="23"/>
      <c r="IG68" s="23"/>
      <c r="IH68" s="23"/>
      <c r="II68" s="23"/>
    </row>
    <row r="69" spans="1:243" s="22" customFormat="1" ht="28.5">
      <c r="A69" s="66">
        <v>8.08</v>
      </c>
      <c r="B69" s="71" t="s">
        <v>264</v>
      </c>
      <c r="C69" s="39" t="s">
        <v>158</v>
      </c>
      <c r="D69" s="68">
        <v>1</v>
      </c>
      <c r="E69" s="69" t="s">
        <v>52</v>
      </c>
      <c r="F69" s="70">
        <v>1285.83</v>
      </c>
      <c r="G69" s="40"/>
      <c r="H69" s="24"/>
      <c r="I69" s="47" t="s">
        <v>38</v>
      </c>
      <c r="J69" s="48">
        <f t="shared" si="0"/>
        <v>1</v>
      </c>
      <c r="K69" s="24" t="s">
        <v>39</v>
      </c>
      <c r="L69" s="24" t="s">
        <v>4</v>
      </c>
      <c r="M69" s="41"/>
      <c r="N69" s="24"/>
      <c r="O69" s="24"/>
      <c r="P69" s="46"/>
      <c r="Q69" s="24"/>
      <c r="R69" s="24"/>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59"/>
      <c r="BA69" s="42">
        <f>ROUND(total_amount_ba($B$2,$D$2,D69,F69,J69,K69,M69),0)</f>
        <v>1286</v>
      </c>
      <c r="BB69" s="60">
        <f>BA69+SUM(N69:AZ69)</f>
        <v>1286</v>
      </c>
      <c r="BC69" s="56" t="str">
        <f>SpellNumber(L69,BB69)</f>
        <v>INR  One Thousand Two Hundred &amp; Eighty Six  Only</v>
      </c>
      <c r="IA69" s="22">
        <v>8.08</v>
      </c>
      <c r="IB69" s="22" t="s">
        <v>264</v>
      </c>
      <c r="IC69" s="22" t="s">
        <v>158</v>
      </c>
      <c r="ID69" s="22">
        <v>1</v>
      </c>
      <c r="IE69" s="23" t="s">
        <v>52</v>
      </c>
      <c r="IF69" s="23"/>
      <c r="IG69" s="23"/>
      <c r="IH69" s="23"/>
      <c r="II69" s="23"/>
    </row>
    <row r="70" spans="1:243" s="22" customFormat="1" ht="15.75">
      <c r="A70" s="66">
        <v>9</v>
      </c>
      <c r="B70" s="71" t="s">
        <v>53</v>
      </c>
      <c r="C70" s="39" t="s">
        <v>159</v>
      </c>
      <c r="D70" s="74"/>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6"/>
      <c r="IA70" s="22">
        <v>9</v>
      </c>
      <c r="IB70" s="22" t="s">
        <v>53</v>
      </c>
      <c r="IC70" s="22" t="s">
        <v>159</v>
      </c>
      <c r="IE70" s="23"/>
      <c r="IF70" s="23"/>
      <c r="IG70" s="23"/>
      <c r="IH70" s="23"/>
      <c r="II70" s="23"/>
    </row>
    <row r="71" spans="1:243" s="22" customFormat="1" ht="28.5">
      <c r="A71" s="70">
        <v>9.01</v>
      </c>
      <c r="B71" s="67" t="s">
        <v>199</v>
      </c>
      <c r="C71" s="39" t="s">
        <v>160</v>
      </c>
      <c r="D71" s="74"/>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6"/>
      <c r="IA71" s="22">
        <v>9.01</v>
      </c>
      <c r="IB71" s="22" t="s">
        <v>199</v>
      </c>
      <c r="IC71" s="22" t="s">
        <v>160</v>
      </c>
      <c r="IE71" s="23"/>
      <c r="IF71" s="23"/>
      <c r="IG71" s="23"/>
      <c r="IH71" s="23"/>
      <c r="II71" s="23"/>
    </row>
    <row r="72" spans="1:243" s="22" customFormat="1" ht="28.5">
      <c r="A72" s="66">
        <v>9.02</v>
      </c>
      <c r="B72" s="67" t="s">
        <v>200</v>
      </c>
      <c r="C72" s="39" t="s">
        <v>161</v>
      </c>
      <c r="D72" s="68">
        <v>4</v>
      </c>
      <c r="E72" s="69" t="s">
        <v>52</v>
      </c>
      <c r="F72" s="70">
        <v>297.32</v>
      </c>
      <c r="G72" s="40"/>
      <c r="H72" s="24"/>
      <c r="I72" s="47" t="s">
        <v>38</v>
      </c>
      <c r="J72" s="48">
        <f t="shared" si="0"/>
        <v>1</v>
      </c>
      <c r="K72" s="24" t="s">
        <v>39</v>
      </c>
      <c r="L72" s="24" t="s">
        <v>4</v>
      </c>
      <c r="M72" s="41"/>
      <c r="N72" s="24"/>
      <c r="O72" s="24"/>
      <c r="P72" s="46"/>
      <c r="Q72" s="24"/>
      <c r="R72" s="24"/>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59"/>
      <c r="BA72" s="42">
        <f>ROUND(total_amount_ba($B$2,$D$2,D72,F72,J72,K72,M72),0)</f>
        <v>1189</v>
      </c>
      <c r="BB72" s="60">
        <f>BA72+SUM(N72:AZ72)</f>
        <v>1189</v>
      </c>
      <c r="BC72" s="56" t="str">
        <f>SpellNumber(L72,BB72)</f>
        <v>INR  One Thousand One Hundred &amp; Eighty Nine  Only</v>
      </c>
      <c r="IA72" s="22">
        <v>9.02</v>
      </c>
      <c r="IB72" s="22" t="s">
        <v>200</v>
      </c>
      <c r="IC72" s="22" t="s">
        <v>161</v>
      </c>
      <c r="ID72" s="22">
        <v>4</v>
      </c>
      <c r="IE72" s="23" t="s">
        <v>52</v>
      </c>
      <c r="IF72" s="23"/>
      <c r="IG72" s="23"/>
      <c r="IH72" s="23"/>
      <c r="II72" s="23"/>
    </row>
    <row r="73" spans="1:243" s="22" customFormat="1" ht="15.75">
      <c r="A73" s="66">
        <v>9.03</v>
      </c>
      <c r="B73" s="67" t="s">
        <v>78</v>
      </c>
      <c r="C73" s="39" t="s">
        <v>162</v>
      </c>
      <c r="D73" s="74"/>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6"/>
      <c r="IA73" s="22">
        <v>9.03</v>
      </c>
      <c r="IB73" s="22" t="s">
        <v>78</v>
      </c>
      <c r="IC73" s="22" t="s">
        <v>162</v>
      </c>
      <c r="IE73" s="23"/>
      <c r="IF73" s="23"/>
      <c r="IG73" s="23"/>
      <c r="IH73" s="23"/>
      <c r="II73" s="23"/>
    </row>
    <row r="74" spans="1:243" s="22" customFormat="1" ht="20.25" customHeight="1">
      <c r="A74" s="66">
        <v>9.04</v>
      </c>
      <c r="B74" s="67" t="s">
        <v>79</v>
      </c>
      <c r="C74" s="39" t="s">
        <v>163</v>
      </c>
      <c r="D74" s="68">
        <v>3</v>
      </c>
      <c r="E74" s="69" t="s">
        <v>52</v>
      </c>
      <c r="F74" s="70">
        <v>221.87</v>
      </c>
      <c r="G74" s="40"/>
      <c r="H74" s="24"/>
      <c r="I74" s="47" t="s">
        <v>38</v>
      </c>
      <c r="J74" s="48">
        <f t="shared" si="0"/>
        <v>1</v>
      </c>
      <c r="K74" s="24" t="s">
        <v>39</v>
      </c>
      <c r="L74" s="24" t="s">
        <v>4</v>
      </c>
      <c r="M74" s="41"/>
      <c r="N74" s="24"/>
      <c r="O74" s="24"/>
      <c r="P74" s="46"/>
      <c r="Q74" s="24"/>
      <c r="R74" s="24"/>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59"/>
      <c r="BA74" s="42">
        <f>ROUND(total_amount_ba($B$2,$D$2,D74,F74,J74,K74,M74),0)</f>
        <v>666</v>
      </c>
      <c r="BB74" s="60">
        <f>BA74+SUM(N74:AZ74)</f>
        <v>666</v>
      </c>
      <c r="BC74" s="56" t="str">
        <f>SpellNumber(L74,BB74)</f>
        <v>INR  Six Hundred &amp; Sixty Six  Only</v>
      </c>
      <c r="IA74" s="22">
        <v>9.04</v>
      </c>
      <c r="IB74" s="22" t="s">
        <v>79</v>
      </c>
      <c r="IC74" s="22" t="s">
        <v>163</v>
      </c>
      <c r="ID74" s="22">
        <v>3</v>
      </c>
      <c r="IE74" s="23" t="s">
        <v>52</v>
      </c>
      <c r="IF74" s="23"/>
      <c r="IG74" s="23"/>
      <c r="IH74" s="23"/>
      <c r="II74" s="23"/>
    </row>
    <row r="75" spans="1:243" s="22" customFormat="1" ht="85.5">
      <c r="A75" s="66">
        <v>9.05</v>
      </c>
      <c r="B75" s="67" t="s">
        <v>91</v>
      </c>
      <c r="C75" s="39" t="s">
        <v>164</v>
      </c>
      <c r="D75" s="74"/>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6"/>
      <c r="IA75" s="22">
        <v>9.05</v>
      </c>
      <c r="IB75" s="22" t="s">
        <v>91</v>
      </c>
      <c r="IC75" s="22" t="s">
        <v>164</v>
      </c>
      <c r="IE75" s="23"/>
      <c r="IF75" s="23"/>
      <c r="IG75" s="23"/>
      <c r="IH75" s="23"/>
      <c r="II75" s="23"/>
    </row>
    <row r="76" spans="1:243" s="22" customFormat="1" ht="28.5">
      <c r="A76" s="66">
        <v>9.06</v>
      </c>
      <c r="B76" s="67" t="s">
        <v>80</v>
      </c>
      <c r="C76" s="39" t="s">
        <v>165</v>
      </c>
      <c r="D76" s="68">
        <v>60</v>
      </c>
      <c r="E76" s="69" t="s">
        <v>52</v>
      </c>
      <c r="F76" s="70">
        <v>81.32</v>
      </c>
      <c r="G76" s="40"/>
      <c r="H76" s="24"/>
      <c r="I76" s="47" t="s">
        <v>38</v>
      </c>
      <c r="J76" s="48">
        <f t="shared" si="0"/>
        <v>1</v>
      </c>
      <c r="K76" s="24" t="s">
        <v>39</v>
      </c>
      <c r="L76" s="24" t="s">
        <v>4</v>
      </c>
      <c r="M76" s="41"/>
      <c r="N76" s="24"/>
      <c r="O76" s="24"/>
      <c r="P76" s="46"/>
      <c r="Q76" s="24"/>
      <c r="R76" s="24"/>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59"/>
      <c r="BA76" s="42">
        <f>ROUND(total_amount_ba($B$2,$D$2,D76,F76,J76,K76,M76),0)</f>
        <v>4879</v>
      </c>
      <c r="BB76" s="60">
        <f>BA76+SUM(N76:AZ76)</f>
        <v>4879</v>
      </c>
      <c r="BC76" s="56" t="str">
        <f>SpellNumber(L76,BB76)</f>
        <v>INR  Four Thousand Eight Hundred &amp; Seventy Nine  Only</v>
      </c>
      <c r="IA76" s="22">
        <v>9.06</v>
      </c>
      <c r="IB76" s="22" t="s">
        <v>80</v>
      </c>
      <c r="IC76" s="22" t="s">
        <v>165</v>
      </c>
      <c r="ID76" s="22">
        <v>60</v>
      </c>
      <c r="IE76" s="23" t="s">
        <v>52</v>
      </c>
      <c r="IF76" s="23"/>
      <c r="IG76" s="23"/>
      <c r="IH76" s="23"/>
      <c r="II76" s="23"/>
    </row>
    <row r="77" spans="1:243" s="22" customFormat="1" ht="45.75" customHeight="1">
      <c r="A77" s="66">
        <v>9.07</v>
      </c>
      <c r="B77" s="67" t="s">
        <v>92</v>
      </c>
      <c r="C77" s="39" t="s">
        <v>166</v>
      </c>
      <c r="D77" s="74"/>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6"/>
      <c r="IA77" s="22">
        <v>9.07</v>
      </c>
      <c r="IB77" s="22" t="s">
        <v>92</v>
      </c>
      <c r="IC77" s="22" t="s">
        <v>166</v>
      </c>
      <c r="IE77" s="23"/>
      <c r="IF77" s="23"/>
      <c r="IG77" s="23"/>
      <c r="IH77" s="23"/>
      <c r="II77" s="23"/>
    </row>
    <row r="78" spans="1:243" s="22" customFormat="1" ht="57">
      <c r="A78" s="66">
        <v>9.08</v>
      </c>
      <c r="B78" s="67" t="s">
        <v>93</v>
      </c>
      <c r="C78" s="39" t="s">
        <v>167</v>
      </c>
      <c r="D78" s="68">
        <v>5.5</v>
      </c>
      <c r="E78" s="69" t="s">
        <v>52</v>
      </c>
      <c r="F78" s="70">
        <v>167.82</v>
      </c>
      <c r="G78" s="40"/>
      <c r="H78" s="24"/>
      <c r="I78" s="47" t="s">
        <v>38</v>
      </c>
      <c r="J78" s="48">
        <f t="shared" si="0"/>
        <v>1</v>
      </c>
      <c r="K78" s="24" t="s">
        <v>39</v>
      </c>
      <c r="L78" s="24" t="s">
        <v>4</v>
      </c>
      <c r="M78" s="41"/>
      <c r="N78" s="24"/>
      <c r="O78" s="24"/>
      <c r="P78" s="46"/>
      <c r="Q78" s="24"/>
      <c r="R78" s="24"/>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59"/>
      <c r="BA78" s="42">
        <f>ROUND(total_amount_ba($B$2,$D$2,D78,F78,J78,K78,M78),0)</f>
        <v>923</v>
      </c>
      <c r="BB78" s="60">
        <f>BA78+SUM(N78:AZ78)</f>
        <v>923</v>
      </c>
      <c r="BC78" s="56" t="str">
        <f>SpellNumber(L78,BB78)</f>
        <v>INR  Nine Hundred &amp; Twenty Three  Only</v>
      </c>
      <c r="IA78" s="22">
        <v>9.08</v>
      </c>
      <c r="IB78" s="22" t="s">
        <v>93</v>
      </c>
      <c r="IC78" s="22" t="s">
        <v>167</v>
      </c>
      <c r="ID78" s="22">
        <v>5.5</v>
      </c>
      <c r="IE78" s="23" t="s">
        <v>52</v>
      </c>
      <c r="IF78" s="23"/>
      <c r="IG78" s="23"/>
      <c r="IH78" s="23"/>
      <c r="II78" s="23"/>
    </row>
    <row r="79" spans="1:243" s="22" customFormat="1" ht="85.5">
      <c r="A79" s="66">
        <v>9.09</v>
      </c>
      <c r="B79" s="67" t="s">
        <v>94</v>
      </c>
      <c r="C79" s="39" t="s">
        <v>168</v>
      </c>
      <c r="D79" s="68">
        <v>60</v>
      </c>
      <c r="E79" s="69" t="s">
        <v>52</v>
      </c>
      <c r="F79" s="70">
        <v>108.59</v>
      </c>
      <c r="G79" s="40"/>
      <c r="H79" s="24"/>
      <c r="I79" s="47" t="s">
        <v>38</v>
      </c>
      <c r="J79" s="48">
        <f t="shared" si="0"/>
        <v>1</v>
      </c>
      <c r="K79" s="24" t="s">
        <v>39</v>
      </c>
      <c r="L79" s="24" t="s">
        <v>4</v>
      </c>
      <c r="M79" s="41"/>
      <c r="N79" s="24"/>
      <c r="O79" s="24"/>
      <c r="P79" s="46"/>
      <c r="Q79" s="24"/>
      <c r="R79" s="24"/>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59"/>
      <c r="BA79" s="42">
        <f>ROUND(total_amount_ba($B$2,$D$2,D79,F79,J79,K79,M79),0)</f>
        <v>6515</v>
      </c>
      <c r="BB79" s="60">
        <f>BA79+SUM(N79:AZ79)</f>
        <v>6515</v>
      </c>
      <c r="BC79" s="56" t="str">
        <f>SpellNumber(L79,BB79)</f>
        <v>INR  Six Thousand Five Hundred &amp; Fifteen  Only</v>
      </c>
      <c r="IA79" s="22">
        <v>9.09</v>
      </c>
      <c r="IB79" s="22" t="s">
        <v>94</v>
      </c>
      <c r="IC79" s="22" t="s">
        <v>168</v>
      </c>
      <c r="ID79" s="22">
        <v>60</v>
      </c>
      <c r="IE79" s="23" t="s">
        <v>52</v>
      </c>
      <c r="IF79" s="23"/>
      <c r="IG79" s="23"/>
      <c r="IH79" s="23"/>
      <c r="II79" s="23"/>
    </row>
    <row r="80" spans="1:243" s="22" customFormat="1" ht="28.5">
      <c r="A80" s="66">
        <v>9.1</v>
      </c>
      <c r="B80" s="67" t="s">
        <v>265</v>
      </c>
      <c r="C80" s="39" t="s">
        <v>169</v>
      </c>
      <c r="D80" s="74"/>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6"/>
      <c r="IA80" s="22">
        <v>9.1</v>
      </c>
      <c r="IB80" s="22" t="s">
        <v>265</v>
      </c>
      <c r="IC80" s="22" t="s">
        <v>169</v>
      </c>
      <c r="IE80" s="23"/>
      <c r="IF80" s="23"/>
      <c r="IG80" s="23"/>
      <c r="IH80" s="23"/>
      <c r="II80" s="23"/>
    </row>
    <row r="81" spans="1:243" s="22" customFormat="1" ht="28.5">
      <c r="A81" s="66">
        <v>9.11</v>
      </c>
      <c r="B81" s="67" t="s">
        <v>266</v>
      </c>
      <c r="C81" s="39" t="s">
        <v>170</v>
      </c>
      <c r="D81" s="68">
        <v>92</v>
      </c>
      <c r="E81" s="69" t="s">
        <v>52</v>
      </c>
      <c r="F81" s="70">
        <v>16.65</v>
      </c>
      <c r="G81" s="40"/>
      <c r="H81" s="24"/>
      <c r="I81" s="47" t="s">
        <v>38</v>
      </c>
      <c r="J81" s="48">
        <f t="shared" si="0"/>
        <v>1</v>
      </c>
      <c r="K81" s="24" t="s">
        <v>39</v>
      </c>
      <c r="L81" s="24" t="s">
        <v>4</v>
      </c>
      <c r="M81" s="41"/>
      <c r="N81" s="24"/>
      <c r="O81" s="24"/>
      <c r="P81" s="46"/>
      <c r="Q81" s="24"/>
      <c r="R81" s="24"/>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59"/>
      <c r="BA81" s="42">
        <f>ROUND(total_amount_ba($B$2,$D$2,D81,F81,J81,K81,M81),0)</f>
        <v>1532</v>
      </c>
      <c r="BB81" s="60">
        <f>BA81+SUM(N81:AZ81)</f>
        <v>1532</v>
      </c>
      <c r="BC81" s="56" t="str">
        <f>SpellNumber(L81,BB81)</f>
        <v>INR  One Thousand Five Hundred &amp; Thirty Two  Only</v>
      </c>
      <c r="IA81" s="22">
        <v>9.11</v>
      </c>
      <c r="IB81" s="22" t="s">
        <v>266</v>
      </c>
      <c r="IC81" s="22" t="s">
        <v>170</v>
      </c>
      <c r="ID81" s="22">
        <v>92</v>
      </c>
      <c r="IE81" s="23" t="s">
        <v>52</v>
      </c>
      <c r="IF81" s="23"/>
      <c r="IG81" s="23"/>
      <c r="IH81" s="23"/>
      <c r="II81" s="23"/>
    </row>
    <row r="82" spans="1:243" s="22" customFormat="1" ht="60" customHeight="1">
      <c r="A82" s="66">
        <v>9.12</v>
      </c>
      <c r="B82" s="67" t="s">
        <v>201</v>
      </c>
      <c r="C82" s="39" t="s">
        <v>171</v>
      </c>
      <c r="D82" s="68">
        <v>92</v>
      </c>
      <c r="E82" s="69" t="s">
        <v>52</v>
      </c>
      <c r="F82" s="70">
        <v>14.33</v>
      </c>
      <c r="G82" s="40"/>
      <c r="H82" s="24"/>
      <c r="I82" s="47" t="s">
        <v>38</v>
      </c>
      <c r="J82" s="48">
        <f t="shared" si="0"/>
        <v>1</v>
      </c>
      <c r="K82" s="24" t="s">
        <v>39</v>
      </c>
      <c r="L82" s="24" t="s">
        <v>4</v>
      </c>
      <c r="M82" s="41"/>
      <c r="N82" s="24"/>
      <c r="O82" s="24"/>
      <c r="P82" s="46"/>
      <c r="Q82" s="24"/>
      <c r="R82" s="24"/>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59"/>
      <c r="BA82" s="42">
        <f>ROUND(total_amount_ba($B$2,$D$2,D82,F82,J82,K82,M82),0)</f>
        <v>1318</v>
      </c>
      <c r="BB82" s="60">
        <f>BA82+SUM(N82:AZ82)</f>
        <v>1318</v>
      </c>
      <c r="BC82" s="56" t="str">
        <f>SpellNumber(L82,BB82)</f>
        <v>INR  One Thousand Three Hundred &amp; Eighteen  Only</v>
      </c>
      <c r="IA82" s="22">
        <v>9.12</v>
      </c>
      <c r="IB82" s="22" t="s">
        <v>201</v>
      </c>
      <c r="IC82" s="22" t="s">
        <v>171</v>
      </c>
      <c r="ID82" s="22">
        <v>92</v>
      </c>
      <c r="IE82" s="23" t="s">
        <v>52</v>
      </c>
      <c r="IF82" s="23"/>
      <c r="IG82" s="23"/>
      <c r="IH82" s="23"/>
      <c r="II82" s="23"/>
    </row>
    <row r="83" spans="1:243" s="22" customFormat="1" ht="71.25">
      <c r="A83" s="66">
        <v>9.13</v>
      </c>
      <c r="B83" s="67" t="s">
        <v>267</v>
      </c>
      <c r="C83" s="39" t="s">
        <v>172</v>
      </c>
      <c r="D83" s="74"/>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6"/>
      <c r="IA83" s="22">
        <v>9.13</v>
      </c>
      <c r="IB83" s="22" t="s">
        <v>267</v>
      </c>
      <c r="IC83" s="22" t="s">
        <v>172</v>
      </c>
      <c r="IE83" s="23"/>
      <c r="IF83" s="23"/>
      <c r="IG83" s="23"/>
      <c r="IH83" s="23"/>
      <c r="II83" s="23"/>
    </row>
    <row r="84" spans="1:243" s="22" customFormat="1" ht="22.5" customHeight="1">
      <c r="A84" s="66">
        <v>9.14</v>
      </c>
      <c r="B84" s="67" t="s">
        <v>268</v>
      </c>
      <c r="C84" s="39" t="s">
        <v>173</v>
      </c>
      <c r="D84" s="68">
        <v>210</v>
      </c>
      <c r="E84" s="69" t="s">
        <v>52</v>
      </c>
      <c r="F84" s="70">
        <v>49.8</v>
      </c>
      <c r="G84" s="40"/>
      <c r="H84" s="24"/>
      <c r="I84" s="47" t="s">
        <v>38</v>
      </c>
      <c r="J84" s="48">
        <f t="shared" si="0"/>
        <v>1</v>
      </c>
      <c r="K84" s="24" t="s">
        <v>39</v>
      </c>
      <c r="L84" s="24" t="s">
        <v>4</v>
      </c>
      <c r="M84" s="41"/>
      <c r="N84" s="24"/>
      <c r="O84" s="24"/>
      <c r="P84" s="46"/>
      <c r="Q84" s="24"/>
      <c r="R84" s="24"/>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59"/>
      <c r="BA84" s="42">
        <f>ROUND(total_amount_ba($B$2,$D$2,D84,F84,J84,K84,M84),0)</f>
        <v>10458</v>
      </c>
      <c r="BB84" s="60">
        <f>BA84+SUM(N84:AZ84)</f>
        <v>10458</v>
      </c>
      <c r="BC84" s="56" t="str">
        <f>SpellNumber(L84,BB84)</f>
        <v>INR  Ten Thousand Four Hundred &amp; Fifty Eight  Only</v>
      </c>
      <c r="IA84" s="22">
        <v>9.14</v>
      </c>
      <c r="IB84" s="22" t="s">
        <v>268</v>
      </c>
      <c r="IC84" s="22" t="s">
        <v>173</v>
      </c>
      <c r="ID84" s="22">
        <v>210</v>
      </c>
      <c r="IE84" s="23" t="s">
        <v>52</v>
      </c>
      <c r="IF84" s="23"/>
      <c r="IG84" s="23"/>
      <c r="IH84" s="23"/>
      <c r="II84" s="23"/>
    </row>
    <row r="85" spans="1:243" s="22" customFormat="1" ht="77.25" customHeight="1">
      <c r="A85" s="66">
        <v>9.15</v>
      </c>
      <c r="B85" s="67" t="s">
        <v>95</v>
      </c>
      <c r="C85" s="39" t="s">
        <v>174</v>
      </c>
      <c r="D85" s="68">
        <v>60</v>
      </c>
      <c r="E85" s="69" t="s">
        <v>52</v>
      </c>
      <c r="F85" s="70">
        <v>18.28</v>
      </c>
      <c r="G85" s="40"/>
      <c r="H85" s="24"/>
      <c r="I85" s="47" t="s">
        <v>38</v>
      </c>
      <c r="J85" s="48">
        <f t="shared" si="0"/>
        <v>1</v>
      </c>
      <c r="K85" s="24" t="s">
        <v>39</v>
      </c>
      <c r="L85" s="24" t="s">
        <v>4</v>
      </c>
      <c r="M85" s="41"/>
      <c r="N85" s="24"/>
      <c r="O85" s="24"/>
      <c r="P85" s="46"/>
      <c r="Q85" s="24"/>
      <c r="R85" s="24"/>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59"/>
      <c r="BA85" s="42">
        <f>ROUND(total_amount_ba($B$2,$D$2,D85,F85,J85,K85,M85),0)</f>
        <v>1097</v>
      </c>
      <c r="BB85" s="60">
        <f>BA85+SUM(N85:AZ85)</f>
        <v>1097</v>
      </c>
      <c r="BC85" s="56" t="str">
        <f>SpellNumber(L85,BB85)</f>
        <v>INR  One Thousand  &amp;Ninety Seven  Only</v>
      </c>
      <c r="IA85" s="22">
        <v>9.15</v>
      </c>
      <c r="IB85" s="22" t="s">
        <v>95</v>
      </c>
      <c r="IC85" s="22" t="s">
        <v>174</v>
      </c>
      <c r="ID85" s="22">
        <v>60</v>
      </c>
      <c r="IE85" s="23" t="s">
        <v>52</v>
      </c>
      <c r="IF85" s="23"/>
      <c r="IG85" s="23"/>
      <c r="IH85" s="23"/>
      <c r="II85" s="23"/>
    </row>
    <row r="86" spans="1:243" s="22" customFormat="1" ht="57">
      <c r="A86" s="66">
        <v>9.16</v>
      </c>
      <c r="B86" s="67" t="s">
        <v>92</v>
      </c>
      <c r="C86" s="39" t="s">
        <v>175</v>
      </c>
      <c r="D86" s="74"/>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6"/>
      <c r="IA86" s="22">
        <v>9.16</v>
      </c>
      <c r="IB86" s="22" t="s">
        <v>92</v>
      </c>
      <c r="IC86" s="22" t="s">
        <v>175</v>
      </c>
      <c r="IE86" s="23"/>
      <c r="IF86" s="23"/>
      <c r="IG86" s="23"/>
      <c r="IH86" s="23"/>
      <c r="II86" s="23"/>
    </row>
    <row r="87" spans="1:243" s="22" customFormat="1" ht="28.5">
      <c r="A87" s="66">
        <v>9.17</v>
      </c>
      <c r="B87" s="67" t="s">
        <v>96</v>
      </c>
      <c r="C87" s="39" t="s">
        <v>176</v>
      </c>
      <c r="D87" s="68">
        <v>96</v>
      </c>
      <c r="E87" s="69" t="s">
        <v>52</v>
      </c>
      <c r="F87" s="70">
        <v>75.88</v>
      </c>
      <c r="G87" s="40"/>
      <c r="H87" s="24"/>
      <c r="I87" s="47" t="s">
        <v>38</v>
      </c>
      <c r="J87" s="48">
        <f t="shared" si="0"/>
        <v>1</v>
      </c>
      <c r="K87" s="24" t="s">
        <v>39</v>
      </c>
      <c r="L87" s="24" t="s">
        <v>4</v>
      </c>
      <c r="M87" s="41"/>
      <c r="N87" s="24"/>
      <c r="O87" s="24"/>
      <c r="P87" s="46"/>
      <c r="Q87" s="24"/>
      <c r="R87" s="24"/>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59"/>
      <c r="BA87" s="42">
        <f>ROUND(total_amount_ba($B$2,$D$2,D87,F87,J87,K87,M87),0)</f>
        <v>7284</v>
      </c>
      <c r="BB87" s="60">
        <f>BA87+SUM(N87:AZ87)</f>
        <v>7284</v>
      </c>
      <c r="BC87" s="56" t="str">
        <f>SpellNumber(L87,BB87)</f>
        <v>INR  Seven Thousand Two Hundred &amp; Eighty Four  Only</v>
      </c>
      <c r="IA87" s="22">
        <v>9.17</v>
      </c>
      <c r="IB87" s="22" t="s">
        <v>96</v>
      </c>
      <c r="IC87" s="22" t="s">
        <v>176</v>
      </c>
      <c r="ID87" s="22">
        <v>96</v>
      </c>
      <c r="IE87" s="23" t="s">
        <v>52</v>
      </c>
      <c r="IF87" s="23"/>
      <c r="IG87" s="23"/>
      <c r="IH87" s="23"/>
      <c r="II87" s="23"/>
    </row>
    <row r="88" spans="1:243" s="22" customFormat="1" ht="27" customHeight="1">
      <c r="A88" s="66">
        <v>9.18</v>
      </c>
      <c r="B88" s="67" t="s">
        <v>269</v>
      </c>
      <c r="C88" s="39" t="s">
        <v>177</v>
      </c>
      <c r="D88" s="74"/>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6"/>
      <c r="IA88" s="22">
        <v>9.18</v>
      </c>
      <c r="IB88" s="22" t="s">
        <v>269</v>
      </c>
      <c r="IC88" s="22" t="s">
        <v>177</v>
      </c>
      <c r="IE88" s="23"/>
      <c r="IF88" s="23"/>
      <c r="IG88" s="23"/>
      <c r="IH88" s="23"/>
      <c r="II88" s="23"/>
    </row>
    <row r="89" spans="1:243" s="22" customFormat="1" ht="28.5">
      <c r="A89" s="66">
        <v>9.19</v>
      </c>
      <c r="B89" s="67" t="s">
        <v>270</v>
      </c>
      <c r="C89" s="39" t="s">
        <v>178</v>
      </c>
      <c r="D89" s="68">
        <v>17</v>
      </c>
      <c r="E89" s="69" t="s">
        <v>52</v>
      </c>
      <c r="F89" s="70">
        <v>65.54</v>
      </c>
      <c r="G89" s="40"/>
      <c r="H89" s="24"/>
      <c r="I89" s="47" t="s">
        <v>38</v>
      </c>
      <c r="J89" s="48">
        <f t="shared" si="0"/>
        <v>1</v>
      </c>
      <c r="K89" s="24" t="s">
        <v>39</v>
      </c>
      <c r="L89" s="24" t="s">
        <v>4</v>
      </c>
      <c r="M89" s="41"/>
      <c r="N89" s="24"/>
      <c r="O89" s="24"/>
      <c r="P89" s="46"/>
      <c r="Q89" s="24"/>
      <c r="R89" s="24"/>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59"/>
      <c r="BA89" s="42">
        <f>ROUND(total_amount_ba($B$2,$D$2,D89,F89,J89,K89,M89),0)</f>
        <v>1114</v>
      </c>
      <c r="BB89" s="60">
        <f>BA89+SUM(N89:AZ89)</f>
        <v>1114</v>
      </c>
      <c r="BC89" s="56" t="str">
        <f>SpellNumber(L89,BB89)</f>
        <v>INR  One Thousand One Hundred &amp; Fourteen  Only</v>
      </c>
      <c r="IA89" s="22">
        <v>9.19</v>
      </c>
      <c r="IB89" s="22" t="s">
        <v>270</v>
      </c>
      <c r="IC89" s="22" t="s">
        <v>178</v>
      </c>
      <c r="ID89" s="22">
        <v>17</v>
      </c>
      <c r="IE89" s="23" t="s">
        <v>52</v>
      </c>
      <c r="IF89" s="23"/>
      <c r="IG89" s="23"/>
      <c r="IH89" s="23"/>
      <c r="II89" s="23"/>
    </row>
    <row r="90" spans="1:243" s="22" customFormat="1" ht="15.75" customHeight="1">
      <c r="A90" s="66">
        <v>10</v>
      </c>
      <c r="B90" s="67" t="s">
        <v>97</v>
      </c>
      <c r="C90" s="39" t="s">
        <v>179</v>
      </c>
      <c r="D90" s="74"/>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6"/>
      <c r="IA90" s="22">
        <v>10</v>
      </c>
      <c r="IB90" s="22" t="s">
        <v>97</v>
      </c>
      <c r="IC90" s="22" t="s">
        <v>179</v>
      </c>
      <c r="IE90" s="23"/>
      <c r="IF90" s="23"/>
      <c r="IG90" s="23"/>
      <c r="IH90" s="23"/>
      <c r="II90" s="23"/>
    </row>
    <row r="91" spans="1:243" s="22" customFormat="1" ht="142.5">
      <c r="A91" s="66">
        <v>10.01</v>
      </c>
      <c r="B91" s="67" t="s">
        <v>98</v>
      </c>
      <c r="C91" s="39" t="s">
        <v>180</v>
      </c>
      <c r="D91" s="74"/>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6"/>
      <c r="IA91" s="22">
        <v>10.01</v>
      </c>
      <c r="IB91" s="22" t="s">
        <v>98</v>
      </c>
      <c r="IC91" s="22" t="s">
        <v>180</v>
      </c>
      <c r="IE91" s="23"/>
      <c r="IF91" s="23"/>
      <c r="IG91" s="23"/>
      <c r="IH91" s="23"/>
      <c r="II91" s="23"/>
    </row>
    <row r="92" spans="1:243" s="22" customFormat="1" ht="28.5">
      <c r="A92" s="66">
        <v>10.02</v>
      </c>
      <c r="B92" s="67" t="s">
        <v>99</v>
      </c>
      <c r="C92" s="39" t="s">
        <v>181</v>
      </c>
      <c r="D92" s="68">
        <v>3.5</v>
      </c>
      <c r="E92" s="69" t="s">
        <v>52</v>
      </c>
      <c r="F92" s="70">
        <v>419.11</v>
      </c>
      <c r="G92" s="40"/>
      <c r="H92" s="24"/>
      <c r="I92" s="47" t="s">
        <v>38</v>
      </c>
      <c r="J92" s="48">
        <f t="shared" si="0"/>
        <v>1</v>
      </c>
      <c r="K92" s="24" t="s">
        <v>39</v>
      </c>
      <c r="L92" s="24" t="s">
        <v>4</v>
      </c>
      <c r="M92" s="41"/>
      <c r="N92" s="24"/>
      <c r="O92" s="24"/>
      <c r="P92" s="46"/>
      <c r="Q92" s="24"/>
      <c r="R92" s="24"/>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59"/>
      <c r="BA92" s="42">
        <f>ROUND(total_amount_ba($B$2,$D$2,D92,F92,J92,K92,M92),0)</f>
        <v>1467</v>
      </c>
      <c r="BB92" s="60">
        <f>BA92+SUM(N92:AZ92)</f>
        <v>1467</v>
      </c>
      <c r="BC92" s="56" t="str">
        <f>SpellNumber(L92,BB92)</f>
        <v>INR  One Thousand Four Hundred &amp; Sixty Seven  Only</v>
      </c>
      <c r="IA92" s="22">
        <v>10.02</v>
      </c>
      <c r="IB92" s="22" t="s">
        <v>99</v>
      </c>
      <c r="IC92" s="22" t="s">
        <v>181</v>
      </c>
      <c r="ID92" s="22">
        <v>3.5</v>
      </c>
      <c r="IE92" s="23" t="s">
        <v>52</v>
      </c>
      <c r="IF92" s="23"/>
      <c r="IG92" s="23"/>
      <c r="IH92" s="23"/>
      <c r="II92" s="23"/>
    </row>
    <row r="93" spans="1:243" s="22" customFormat="1" ht="42.75">
      <c r="A93" s="66">
        <v>10.03</v>
      </c>
      <c r="B93" s="67" t="s">
        <v>100</v>
      </c>
      <c r="C93" s="39" t="s">
        <v>182</v>
      </c>
      <c r="D93" s="74"/>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6"/>
      <c r="IA93" s="22">
        <v>10.03</v>
      </c>
      <c r="IB93" s="22" t="s">
        <v>100</v>
      </c>
      <c r="IC93" s="22" t="s">
        <v>182</v>
      </c>
      <c r="IE93" s="23"/>
      <c r="IF93" s="23"/>
      <c r="IG93" s="23"/>
      <c r="IH93" s="23"/>
      <c r="II93" s="23"/>
    </row>
    <row r="94" spans="1:243" s="22" customFormat="1" ht="42.75">
      <c r="A94" s="66">
        <v>10.04</v>
      </c>
      <c r="B94" s="67" t="s">
        <v>101</v>
      </c>
      <c r="C94" s="39" t="s">
        <v>183</v>
      </c>
      <c r="D94" s="68">
        <v>0.45</v>
      </c>
      <c r="E94" s="69" t="s">
        <v>52</v>
      </c>
      <c r="F94" s="70">
        <v>825.9</v>
      </c>
      <c r="G94" s="40"/>
      <c r="H94" s="24"/>
      <c r="I94" s="47" t="s">
        <v>38</v>
      </c>
      <c r="J94" s="48">
        <f t="shared" si="0"/>
        <v>1</v>
      </c>
      <c r="K94" s="24" t="s">
        <v>39</v>
      </c>
      <c r="L94" s="24" t="s">
        <v>4</v>
      </c>
      <c r="M94" s="41"/>
      <c r="N94" s="24"/>
      <c r="O94" s="24"/>
      <c r="P94" s="46"/>
      <c r="Q94" s="24"/>
      <c r="R94" s="24"/>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59"/>
      <c r="BA94" s="42">
        <f>ROUND(total_amount_ba($B$2,$D$2,D94,F94,J94,K94,M94),0)</f>
        <v>372</v>
      </c>
      <c r="BB94" s="60">
        <f>BA94+SUM(N94:AZ94)</f>
        <v>372</v>
      </c>
      <c r="BC94" s="56" t="str">
        <f>SpellNumber(L94,BB94)</f>
        <v>INR  Three Hundred &amp; Seventy Two  Only</v>
      </c>
      <c r="IA94" s="22">
        <v>10.04</v>
      </c>
      <c r="IB94" s="22" t="s">
        <v>101</v>
      </c>
      <c r="IC94" s="22" t="s">
        <v>183</v>
      </c>
      <c r="ID94" s="22">
        <v>0.45</v>
      </c>
      <c r="IE94" s="23" t="s">
        <v>52</v>
      </c>
      <c r="IF94" s="23"/>
      <c r="IG94" s="23"/>
      <c r="IH94" s="23"/>
      <c r="II94" s="23"/>
    </row>
    <row r="95" spans="1:243" s="22" customFormat="1" ht="28.5" customHeight="1">
      <c r="A95" s="66">
        <v>10.05</v>
      </c>
      <c r="B95" s="67" t="s">
        <v>271</v>
      </c>
      <c r="C95" s="39" t="s">
        <v>184</v>
      </c>
      <c r="D95" s="68">
        <v>1</v>
      </c>
      <c r="E95" s="69" t="s">
        <v>65</v>
      </c>
      <c r="F95" s="70">
        <v>285.79</v>
      </c>
      <c r="G95" s="40"/>
      <c r="H95" s="24"/>
      <c r="I95" s="47" t="s">
        <v>38</v>
      </c>
      <c r="J95" s="48">
        <f t="shared" si="0"/>
        <v>1</v>
      </c>
      <c r="K95" s="24" t="s">
        <v>39</v>
      </c>
      <c r="L95" s="24" t="s">
        <v>4</v>
      </c>
      <c r="M95" s="41"/>
      <c r="N95" s="24"/>
      <c r="O95" s="24"/>
      <c r="P95" s="46"/>
      <c r="Q95" s="24"/>
      <c r="R95" s="24"/>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59"/>
      <c r="BA95" s="42">
        <f>ROUND(total_amount_ba($B$2,$D$2,D95,F95,J95,K95,M95),0)</f>
        <v>286</v>
      </c>
      <c r="BB95" s="60">
        <f>BA95+SUM(N95:AZ95)</f>
        <v>286</v>
      </c>
      <c r="BC95" s="56" t="str">
        <f>SpellNumber(L95,BB95)</f>
        <v>INR  Two Hundred &amp; Eighty Six  Only</v>
      </c>
      <c r="IA95" s="22">
        <v>10.05</v>
      </c>
      <c r="IB95" s="72" t="s">
        <v>271</v>
      </c>
      <c r="IC95" s="22" t="s">
        <v>184</v>
      </c>
      <c r="ID95" s="22">
        <v>1</v>
      </c>
      <c r="IE95" s="23" t="s">
        <v>65</v>
      </c>
      <c r="IF95" s="23"/>
      <c r="IG95" s="23"/>
      <c r="IH95" s="23"/>
      <c r="II95" s="23"/>
    </row>
    <row r="96" spans="1:237" ht="15.75">
      <c r="A96" s="66">
        <v>11</v>
      </c>
      <c r="B96" s="67" t="s">
        <v>272</v>
      </c>
      <c r="C96" s="39" t="s">
        <v>305</v>
      </c>
      <c r="D96" s="74"/>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6"/>
      <c r="IA96" s="1">
        <v>11</v>
      </c>
      <c r="IB96" s="1" t="s">
        <v>272</v>
      </c>
      <c r="IC96" s="1" t="s">
        <v>305</v>
      </c>
    </row>
    <row r="97" spans="1:237" ht="27.75" customHeight="1">
      <c r="A97" s="70">
        <v>11.01</v>
      </c>
      <c r="B97" s="67" t="s">
        <v>202</v>
      </c>
      <c r="C97" s="39" t="s">
        <v>306</v>
      </c>
      <c r="D97" s="74"/>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6"/>
      <c r="IA97" s="1">
        <v>11.01</v>
      </c>
      <c r="IB97" s="1" t="s">
        <v>202</v>
      </c>
      <c r="IC97" s="1" t="s">
        <v>306</v>
      </c>
    </row>
    <row r="98" spans="1:239" ht="28.5">
      <c r="A98" s="66">
        <v>11.02</v>
      </c>
      <c r="B98" s="67" t="s">
        <v>203</v>
      </c>
      <c r="C98" s="39" t="s">
        <v>307</v>
      </c>
      <c r="D98" s="68">
        <v>0.5</v>
      </c>
      <c r="E98" s="69" t="s">
        <v>64</v>
      </c>
      <c r="F98" s="70">
        <v>1759.84</v>
      </c>
      <c r="G98" s="40"/>
      <c r="H98" s="24"/>
      <c r="I98" s="47" t="s">
        <v>38</v>
      </c>
      <c r="J98" s="48">
        <f t="shared" si="0"/>
        <v>1</v>
      </c>
      <c r="K98" s="24" t="s">
        <v>39</v>
      </c>
      <c r="L98" s="24" t="s">
        <v>4</v>
      </c>
      <c r="M98" s="41"/>
      <c r="N98" s="24"/>
      <c r="O98" s="24"/>
      <c r="P98" s="46"/>
      <c r="Q98" s="24"/>
      <c r="R98" s="24"/>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59"/>
      <c r="BA98" s="42">
        <f>ROUND(total_amount_ba($B$2,$D$2,D98,F98,J98,K98,M98),0)</f>
        <v>880</v>
      </c>
      <c r="BB98" s="60">
        <f>BA98+SUM(N98:AZ98)</f>
        <v>880</v>
      </c>
      <c r="BC98" s="56" t="str">
        <f>SpellNumber(L98,BB98)</f>
        <v>INR  Eight Hundred &amp; Eighty  Only</v>
      </c>
      <c r="IA98" s="1">
        <v>11.02</v>
      </c>
      <c r="IB98" s="1" t="s">
        <v>203</v>
      </c>
      <c r="IC98" s="1" t="s">
        <v>307</v>
      </c>
      <c r="ID98" s="1">
        <v>0.5</v>
      </c>
      <c r="IE98" s="3" t="s">
        <v>64</v>
      </c>
    </row>
    <row r="99" spans="1:239" ht="28.5">
      <c r="A99" s="66">
        <v>11.03</v>
      </c>
      <c r="B99" s="67" t="s">
        <v>204</v>
      </c>
      <c r="C99" s="39" t="s">
        <v>308</v>
      </c>
      <c r="D99" s="68">
        <v>1.3</v>
      </c>
      <c r="E99" s="69" t="s">
        <v>64</v>
      </c>
      <c r="F99" s="70">
        <v>1086.89</v>
      </c>
      <c r="G99" s="40"/>
      <c r="H99" s="24"/>
      <c r="I99" s="47" t="s">
        <v>38</v>
      </c>
      <c r="J99" s="48">
        <f t="shared" si="0"/>
        <v>1</v>
      </c>
      <c r="K99" s="24" t="s">
        <v>39</v>
      </c>
      <c r="L99" s="24" t="s">
        <v>4</v>
      </c>
      <c r="M99" s="41"/>
      <c r="N99" s="24"/>
      <c r="O99" s="24"/>
      <c r="P99" s="46"/>
      <c r="Q99" s="24"/>
      <c r="R99" s="24"/>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59"/>
      <c r="BA99" s="42">
        <f>ROUND(total_amount_ba($B$2,$D$2,D99,F99,J99,K99,M99),0)</f>
        <v>1413</v>
      </c>
      <c r="BB99" s="60">
        <f>BA99+SUM(N99:AZ99)</f>
        <v>1413</v>
      </c>
      <c r="BC99" s="56" t="str">
        <f>SpellNumber(L99,BB99)</f>
        <v>INR  One Thousand Four Hundred &amp; Thirteen  Only</v>
      </c>
      <c r="IA99" s="1">
        <v>11.03</v>
      </c>
      <c r="IB99" s="1" t="s">
        <v>204</v>
      </c>
      <c r="IC99" s="1" t="s">
        <v>308</v>
      </c>
      <c r="ID99" s="1">
        <v>1.3</v>
      </c>
      <c r="IE99" s="3" t="s">
        <v>64</v>
      </c>
    </row>
    <row r="100" spans="1:239" ht="85.5">
      <c r="A100" s="66">
        <v>11.04</v>
      </c>
      <c r="B100" s="67" t="s">
        <v>273</v>
      </c>
      <c r="C100" s="39" t="s">
        <v>309</v>
      </c>
      <c r="D100" s="68">
        <v>0.5</v>
      </c>
      <c r="E100" s="69" t="s">
        <v>64</v>
      </c>
      <c r="F100" s="70">
        <v>2567.38</v>
      </c>
      <c r="G100" s="40"/>
      <c r="H100" s="24"/>
      <c r="I100" s="47" t="s">
        <v>38</v>
      </c>
      <c r="J100" s="48">
        <f t="shared" si="0"/>
        <v>1</v>
      </c>
      <c r="K100" s="24" t="s">
        <v>39</v>
      </c>
      <c r="L100" s="24" t="s">
        <v>4</v>
      </c>
      <c r="M100" s="41"/>
      <c r="N100" s="24"/>
      <c r="O100" s="24"/>
      <c r="P100" s="46"/>
      <c r="Q100" s="24"/>
      <c r="R100" s="24"/>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59"/>
      <c r="BA100" s="42">
        <f>ROUND(total_amount_ba($B$2,$D$2,D100,F100,J100,K100,M100),0)</f>
        <v>1284</v>
      </c>
      <c r="BB100" s="60">
        <f>BA100+SUM(N100:AZ100)</f>
        <v>1284</v>
      </c>
      <c r="BC100" s="56" t="str">
        <f>SpellNumber(L100,BB100)</f>
        <v>INR  One Thousand Two Hundred &amp; Eighty Four  Only</v>
      </c>
      <c r="IA100" s="1">
        <v>11.04</v>
      </c>
      <c r="IB100" s="1" t="s">
        <v>273</v>
      </c>
      <c r="IC100" s="1" t="s">
        <v>309</v>
      </c>
      <c r="ID100" s="1">
        <v>0.5</v>
      </c>
      <c r="IE100" s="3" t="s">
        <v>64</v>
      </c>
    </row>
    <row r="101" spans="1:237" ht="85.5">
      <c r="A101" s="66">
        <v>11.05</v>
      </c>
      <c r="B101" s="67" t="s">
        <v>274</v>
      </c>
      <c r="C101" s="39" t="s">
        <v>310</v>
      </c>
      <c r="D101" s="74"/>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6"/>
      <c r="IA101" s="1">
        <v>11.05</v>
      </c>
      <c r="IB101" s="1" t="s">
        <v>274</v>
      </c>
      <c r="IC101" s="1" t="s">
        <v>310</v>
      </c>
    </row>
    <row r="102" spans="1:239" ht="28.5">
      <c r="A102" s="66">
        <v>11.06</v>
      </c>
      <c r="B102" s="67" t="s">
        <v>275</v>
      </c>
      <c r="C102" s="39" t="s">
        <v>311</v>
      </c>
      <c r="D102" s="68">
        <v>0.6</v>
      </c>
      <c r="E102" s="69" t="s">
        <v>64</v>
      </c>
      <c r="F102" s="70">
        <v>1489.21</v>
      </c>
      <c r="G102" s="40"/>
      <c r="H102" s="24"/>
      <c r="I102" s="47" t="s">
        <v>38</v>
      </c>
      <c r="J102" s="48">
        <f t="shared" si="0"/>
        <v>1</v>
      </c>
      <c r="K102" s="24" t="s">
        <v>39</v>
      </c>
      <c r="L102" s="24" t="s">
        <v>4</v>
      </c>
      <c r="M102" s="41"/>
      <c r="N102" s="24"/>
      <c r="O102" s="24"/>
      <c r="P102" s="46"/>
      <c r="Q102" s="24"/>
      <c r="R102" s="24"/>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59"/>
      <c r="BA102" s="42">
        <f>ROUND(total_amount_ba($B$2,$D$2,D102,F102,J102,K102,M102),0)</f>
        <v>894</v>
      </c>
      <c r="BB102" s="60">
        <f>BA102+SUM(N102:AZ102)</f>
        <v>894</v>
      </c>
      <c r="BC102" s="56" t="str">
        <f>SpellNumber(L102,BB102)</f>
        <v>INR  Eight Hundred &amp; Ninety Four  Only</v>
      </c>
      <c r="IA102" s="1">
        <v>11.06</v>
      </c>
      <c r="IB102" s="1" t="s">
        <v>275</v>
      </c>
      <c r="IC102" s="1" t="s">
        <v>311</v>
      </c>
      <c r="ID102" s="1">
        <v>0.6</v>
      </c>
      <c r="IE102" s="3" t="s">
        <v>64</v>
      </c>
    </row>
    <row r="103" spans="1:237" ht="71.25">
      <c r="A103" s="66">
        <v>11.07</v>
      </c>
      <c r="B103" s="67" t="s">
        <v>102</v>
      </c>
      <c r="C103" s="39" t="s">
        <v>312</v>
      </c>
      <c r="D103" s="74"/>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6"/>
      <c r="IA103" s="1">
        <v>11.07</v>
      </c>
      <c r="IB103" s="1" t="s">
        <v>102</v>
      </c>
      <c r="IC103" s="1" t="s">
        <v>312</v>
      </c>
    </row>
    <row r="104" spans="1:239" ht="28.5">
      <c r="A104" s="70">
        <v>11.08</v>
      </c>
      <c r="B104" s="67" t="s">
        <v>205</v>
      </c>
      <c r="C104" s="39" t="s">
        <v>313</v>
      </c>
      <c r="D104" s="68">
        <v>2</v>
      </c>
      <c r="E104" s="69" t="s">
        <v>65</v>
      </c>
      <c r="F104" s="70">
        <v>265.4</v>
      </c>
      <c r="G104" s="40"/>
      <c r="H104" s="24"/>
      <c r="I104" s="47" t="s">
        <v>38</v>
      </c>
      <c r="J104" s="48">
        <f t="shared" si="0"/>
        <v>1</v>
      </c>
      <c r="K104" s="24" t="s">
        <v>39</v>
      </c>
      <c r="L104" s="24" t="s">
        <v>4</v>
      </c>
      <c r="M104" s="41"/>
      <c r="N104" s="24"/>
      <c r="O104" s="24"/>
      <c r="P104" s="46"/>
      <c r="Q104" s="24"/>
      <c r="R104" s="24"/>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59"/>
      <c r="BA104" s="42">
        <f>ROUND(total_amount_ba($B$2,$D$2,D104,F104,J104,K104,M104),0)</f>
        <v>531</v>
      </c>
      <c r="BB104" s="60">
        <f>BA104+SUM(N104:AZ104)</f>
        <v>531</v>
      </c>
      <c r="BC104" s="56" t="str">
        <f>SpellNumber(L104,BB104)</f>
        <v>INR  Five Hundred &amp; Thirty One  Only</v>
      </c>
      <c r="IA104" s="1">
        <v>11.08</v>
      </c>
      <c r="IB104" s="1" t="s">
        <v>205</v>
      </c>
      <c r="IC104" s="1" t="s">
        <v>313</v>
      </c>
      <c r="ID104" s="1">
        <v>2</v>
      </c>
      <c r="IE104" s="3" t="s">
        <v>65</v>
      </c>
    </row>
    <row r="105" spans="1:237" ht="57">
      <c r="A105" s="66">
        <v>11.09</v>
      </c>
      <c r="B105" s="67" t="s">
        <v>276</v>
      </c>
      <c r="C105" s="39" t="s">
        <v>314</v>
      </c>
      <c r="D105" s="74"/>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6"/>
      <c r="IA105" s="1">
        <v>11.09</v>
      </c>
      <c r="IB105" s="1" t="s">
        <v>276</v>
      </c>
      <c r="IC105" s="1" t="s">
        <v>314</v>
      </c>
    </row>
    <row r="106" spans="1:239" ht="15.75">
      <c r="A106" s="66">
        <v>11.1</v>
      </c>
      <c r="B106" s="67" t="s">
        <v>205</v>
      </c>
      <c r="C106" s="39" t="s">
        <v>315</v>
      </c>
      <c r="D106" s="68">
        <v>1</v>
      </c>
      <c r="E106" s="69" t="s">
        <v>65</v>
      </c>
      <c r="F106" s="70">
        <v>103.72</v>
      </c>
      <c r="G106" s="40"/>
      <c r="H106" s="24"/>
      <c r="I106" s="47" t="s">
        <v>38</v>
      </c>
      <c r="J106" s="48">
        <f t="shared" si="0"/>
        <v>1</v>
      </c>
      <c r="K106" s="24" t="s">
        <v>39</v>
      </c>
      <c r="L106" s="24" t="s">
        <v>4</v>
      </c>
      <c r="M106" s="41"/>
      <c r="N106" s="24"/>
      <c r="O106" s="24"/>
      <c r="P106" s="46"/>
      <c r="Q106" s="24"/>
      <c r="R106" s="24"/>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59"/>
      <c r="BA106" s="42">
        <f>ROUND(total_amount_ba($B$2,$D$2,D106,F106,J106,K106,M106),0)</f>
        <v>104</v>
      </c>
      <c r="BB106" s="60">
        <f>BA106+SUM(N106:AZ106)</f>
        <v>104</v>
      </c>
      <c r="BC106" s="56" t="str">
        <f>SpellNumber(L106,BB106)</f>
        <v>INR  One Hundred &amp; Four  Only</v>
      </c>
      <c r="IA106" s="1">
        <v>11.1</v>
      </c>
      <c r="IB106" s="1" t="s">
        <v>205</v>
      </c>
      <c r="IC106" s="1" t="s">
        <v>315</v>
      </c>
      <c r="ID106" s="1">
        <v>1</v>
      </c>
      <c r="IE106" s="3" t="s">
        <v>65</v>
      </c>
    </row>
    <row r="107" spans="1:239" ht="71.25">
      <c r="A107" s="66">
        <v>11.11</v>
      </c>
      <c r="B107" s="67" t="s">
        <v>206</v>
      </c>
      <c r="C107" s="39" t="s">
        <v>316</v>
      </c>
      <c r="D107" s="68">
        <v>41</v>
      </c>
      <c r="E107" s="69" t="s">
        <v>52</v>
      </c>
      <c r="F107" s="70">
        <v>39.5</v>
      </c>
      <c r="G107" s="40"/>
      <c r="H107" s="24"/>
      <c r="I107" s="47" t="s">
        <v>38</v>
      </c>
      <c r="J107" s="48">
        <f t="shared" si="0"/>
        <v>1</v>
      </c>
      <c r="K107" s="24" t="s">
        <v>39</v>
      </c>
      <c r="L107" s="24" t="s">
        <v>4</v>
      </c>
      <c r="M107" s="41"/>
      <c r="N107" s="24"/>
      <c r="O107" s="24"/>
      <c r="P107" s="46"/>
      <c r="Q107" s="24"/>
      <c r="R107" s="24"/>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59"/>
      <c r="BA107" s="42">
        <f>ROUND(total_amount_ba($B$2,$D$2,D107,F107,J107,K107,M107),0)</f>
        <v>1620</v>
      </c>
      <c r="BB107" s="60">
        <f>BA107+SUM(N107:AZ107)</f>
        <v>1620</v>
      </c>
      <c r="BC107" s="56" t="str">
        <f>SpellNumber(L107,BB107)</f>
        <v>INR  One Thousand Six Hundred &amp; Twenty  Only</v>
      </c>
      <c r="IA107" s="1">
        <v>11.11</v>
      </c>
      <c r="IB107" s="1" t="s">
        <v>206</v>
      </c>
      <c r="IC107" s="1" t="s">
        <v>316</v>
      </c>
      <c r="ID107" s="1">
        <v>41</v>
      </c>
      <c r="IE107" s="3" t="s">
        <v>52</v>
      </c>
    </row>
    <row r="108" spans="1:237" ht="15.75">
      <c r="A108" s="66">
        <v>12</v>
      </c>
      <c r="B108" s="67" t="s">
        <v>103</v>
      </c>
      <c r="C108" s="39" t="s">
        <v>317</v>
      </c>
      <c r="D108" s="74"/>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6"/>
      <c r="IA108" s="1">
        <v>12</v>
      </c>
      <c r="IB108" s="1" t="s">
        <v>103</v>
      </c>
      <c r="IC108" s="1" t="s">
        <v>317</v>
      </c>
    </row>
    <row r="109" spans="1:237" ht="127.5" customHeight="1">
      <c r="A109" s="66">
        <v>12.01</v>
      </c>
      <c r="B109" s="67" t="s">
        <v>207</v>
      </c>
      <c r="C109" s="39" t="s">
        <v>318</v>
      </c>
      <c r="D109" s="74"/>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6"/>
      <c r="IA109" s="1">
        <v>12.01</v>
      </c>
      <c r="IB109" s="1" t="s">
        <v>207</v>
      </c>
      <c r="IC109" s="1" t="s">
        <v>318</v>
      </c>
    </row>
    <row r="110" spans="1:239" ht="42.75">
      <c r="A110" s="66">
        <v>12.02</v>
      </c>
      <c r="B110" s="67" t="s">
        <v>208</v>
      </c>
      <c r="C110" s="39" t="s">
        <v>319</v>
      </c>
      <c r="D110" s="68">
        <v>1</v>
      </c>
      <c r="E110" s="69" t="s">
        <v>65</v>
      </c>
      <c r="F110" s="70">
        <v>5069.13</v>
      </c>
      <c r="G110" s="40"/>
      <c r="H110" s="24"/>
      <c r="I110" s="47" t="s">
        <v>38</v>
      </c>
      <c r="J110" s="48">
        <f t="shared" si="0"/>
        <v>1</v>
      </c>
      <c r="K110" s="24" t="s">
        <v>39</v>
      </c>
      <c r="L110" s="24" t="s">
        <v>4</v>
      </c>
      <c r="M110" s="41"/>
      <c r="N110" s="24"/>
      <c r="O110" s="24"/>
      <c r="P110" s="46"/>
      <c r="Q110" s="24"/>
      <c r="R110" s="24"/>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59"/>
      <c r="BA110" s="42">
        <f>ROUND(total_amount_ba($B$2,$D$2,D110,F110,J110,K110,M110),0)</f>
        <v>5069</v>
      </c>
      <c r="BB110" s="60">
        <f>BA110+SUM(N110:AZ110)</f>
        <v>5069</v>
      </c>
      <c r="BC110" s="56" t="str">
        <f>SpellNumber(L110,BB110)</f>
        <v>INR  Five Thousand  &amp;Sixty Nine  Only</v>
      </c>
      <c r="IA110" s="1">
        <v>12.02</v>
      </c>
      <c r="IB110" s="1" t="s">
        <v>208</v>
      </c>
      <c r="IC110" s="1" t="s">
        <v>319</v>
      </c>
      <c r="ID110" s="1">
        <v>1</v>
      </c>
      <c r="IE110" s="3" t="s">
        <v>65</v>
      </c>
    </row>
    <row r="111" spans="1:237" ht="130.5" customHeight="1">
      <c r="A111" s="66">
        <v>12.03</v>
      </c>
      <c r="B111" s="67" t="s">
        <v>209</v>
      </c>
      <c r="C111" s="39" t="s">
        <v>320</v>
      </c>
      <c r="D111" s="74"/>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6"/>
      <c r="IA111" s="1">
        <v>12.03</v>
      </c>
      <c r="IB111" s="1" t="s">
        <v>209</v>
      </c>
      <c r="IC111" s="1" t="s">
        <v>320</v>
      </c>
    </row>
    <row r="112" spans="1:239" ht="28.5">
      <c r="A112" s="66">
        <v>12.04</v>
      </c>
      <c r="B112" s="67" t="s">
        <v>210</v>
      </c>
      <c r="C112" s="39" t="s">
        <v>321</v>
      </c>
      <c r="D112" s="68">
        <v>1</v>
      </c>
      <c r="E112" s="69" t="s">
        <v>65</v>
      </c>
      <c r="F112" s="70">
        <v>4858</v>
      </c>
      <c r="G112" s="40"/>
      <c r="H112" s="24"/>
      <c r="I112" s="47" t="s">
        <v>38</v>
      </c>
      <c r="J112" s="48">
        <f t="shared" si="0"/>
        <v>1</v>
      </c>
      <c r="K112" s="24" t="s">
        <v>39</v>
      </c>
      <c r="L112" s="24" t="s">
        <v>4</v>
      </c>
      <c r="M112" s="41"/>
      <c r="N112" s="24"/>
      <c r="O112" s="24"/>
      <c r="P112" s="46"/>
      <c r="Q112" s="24"/>
      <c r="R112" s="24"/>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59"/>
      <c r="BA112" s="42">
        <f>ROUND(total_amount_ba($B$2,$D$2,D112,F112,J112,K112,M112),0)</f>
        <v>4858</v>
      </c>
      <c r="BB112" s="60">
        <f>BA112+SUM(N112:AZ112)</f>
        <v>4858</v>
      </c>
      <c r="BC112" s="56" t="str">
        <f>SpellNumber(L112,BB112)</f>
        <v>INR  Four Thousand Eight Hundred &amp; Fifty Eight  Only</v>
      </c>
      <c r="IA112" s="1">
        <v>12.04</v>
      </c>
      <c r="IB112" s="1" t="s">
        <v>210</v>
      </c>
      <c r="IC112" s="1" t="s">
        <v>321</v>
      </c>
      <c r="ID112" s="1">
        <v>1</v>
      </c>
      <c r="IE112" s="3" t="s">
        <v>65</v>
      </c>
    </row>
    <row r="113" spans="1:239" ht="57">
      <c r="A113" s="66">
        <v>12.05</v>
      </c>
      <c r="B113" s="67" t="s">
        <v>211</v>
      </c>
      <c r="C113" s="39" t="s">
        <v>322</v>
      </c>
      <c r="D113" s="68">
        <v>2</v>
      </c>
      <c r="E113" s="69" t="s">
        <v>65</v>
      </c>
      <c r="F113" s="70">
        <v>777.07</v>
      </c>
      <c r="G113" s="40"/>
      <c r="H113" s="24"/>
      <c r="I113" s="47" t="s">
        <v>38</v>
      </c>
      <c r="J113" s="48">
        <f t="shared" si="0"/>
        <v>1</v>
      </c>
      <c r="K113" s="24" t="s">
        <v>39</v>
      </c>
      <c r="L113" s="24" t="s">
        <v>4</v>
      </c>
      <c r="M113" s="41"/>
      <c r="N113" s="24"/>
      <c r="O113" s="24"/>
      <c r="P113" s="46"/>
      <c r="Q113" s="24"/>
      <c r="R113" s="24"/>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59"/>
      <c r="BA113" s="42">
        <f>ROUND(total_amount_ba($B$2,$D$2,D113,F113,J113,K113,M113),0)</f>
        <v>1554</v>
      </c>
      <c r="BB113" s="60">
        <f>BA113+SUM(N113:AZ113)</f>
        <v>1554</v>
      </c>
      <c r="BC113" s="56" t="str">
        <f>SpellNumber(L113,BB113)</f>
        <v>INR  One Thousand Five Hundred &amp; Fifty Four  Only</v>
      </c>
      <c r="IA113" s="1">
        <v>12.05</v>
      </c>
      <c r="IB113" s="1" t="s">
        <v>211</v>
      </c>
      <c r="IC113" s="1" t="s">
        <v>322</v>
      </c>
      <c r="ID113" s="1">
        <v>2</v>
      </c>
      <c r="IE113" s="3" t="s">
        <v>65</v>
      </c>
    </row>
    <row r="114" spans="1:239" ht="57">
      <c r="A114" s="66">
        <v>12.06</v>
      </c>
      <c r="B114" s="67" t="s">
        <v>212</v>
      </c>
      <c r="C114" s="39" t="s">
        <v>323</v>
      </c>
      <c r="D114" s="68">
        <v>2</v>
      </c>
      <c r="E114" s="69" t="s">
        <v>65</v>
      </c>
      <c r="F114" s="70">
        <v>5365.32</v>
      </c>
      <c r="G114" s="40"/>
      <c r="H114" s="24"/>
      <c r="I114" s="47" t="s">
        <v>38</v>
      </c>
      <c r="J114" s="48">
        <f t="shared" si="0"/>
        <v>1</v>
      </c>
      <c r="K114" s="24" t="s">
        <v>39</v>
      </c>
      <c r="L114" s="24" t="s">
        <v>4</v>
      </c>
      <c r="M114" s="41"/>
      <c r="N114" s="24"/>
      <c r="O114" s="24"/>
      <c r="P114" s="46"/>
      <c r="Q114" s="24"/>
      <c r="R114" s="24"/>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59"/>
      <c r="BA114" s="42">
        <f>ROUND(total_amount_ba($B$2,$D$2,D114,F114,J114,K114,M114),0)</f>
        <v>10731</v>
      </c>
      <c r="BB114" s="60">
        <f>BA114+SUM(N114:AZ114)</f>
        <v>10731</v>
      </c>
      <c r="BC114" s="56" t="str">
        <f>SpellNumber(L114,BB114)</f>
        <v>INR  Ten Thousand Seven Hundred &amp; Thirty One  Only</v>
      </c>
      <c r="IA114" s="1">
        <v>12.06</v>
      </c>
      <c r="IB114" s="1" t="s">
        <v>212</v>
      </c>
      <c r="IC114" s="1" t="s">
        <v>323</v>
      </c>
      <c r="ID114" s="1">
        <v>2</v>
      </c>
      <c r="IE114" s="3" t="s">
        <v>65</v>
      </c>
    </row>
    <row r="115" spans="1:237" ht="57">
      <c r="A115" s="66">
        <v>12.07</v>
      </c>
      <c r="B115" s="67" t="s">
        <v>213</v>
      </c>
      <c r="C115" s="39" t="s">
        <v>324</v>
      </c>
      <c r="D115" s="74"/>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6"/>
      <c r="IA115" s="1">
        <v>12.07</v>
      </c>
      <c r="IB115" s="1" t="s">
        <v>213</v>
      </c>
      <c r="IC115" s="1" t="s">
        <v>324</v>
      </c>
    </row>
    <row r="116" spans="1:239" ht="28.5">
      <c r="A116" s="66">
        <v>12.08</v>
      </c>
      <c r="B116" s="71" t="s">
        <v>214</v>
      </c>
      <c r="C116" s="39" t="s">
        <v>325</v>
      </c>
      <c r="D116" s="68">
        <v>2</v>
      </c>
      <c r="E116" s="69" t="s">
        <v>65</v>
      </c>
      <c r="F116" s="70">
        <v>802.67</v>
      </c>
      <c r="G116" s="40"/>
      <c r="H116" s="24"/>
      <c r="I116" s="47" t="s">
        <v>38</v>
      </c>
      <c r="J116" s="48">
        <f t="shared" si="0"/>
        <v>1</v>
      </c>
      <c r="K116" s="24" t="s">
        <v>39</v>
      </c>
      <c r="L116" s="24" t="s">
        <v>4</v>
      </c>
      <c r="M116" s="41"/>
      <c r="N116" s="24"/>
      <c r="O116" s="24"/>
      <c r="P116" s="46"/>
      <c r="Q116" s="24"/>
      <c r="R116" s="24"/>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59"/>
      <c r="BA116" s="42">
        <f>ROUND(total_amount_ba($B$2,$D$2,D116,F116,J116,K116,M116),0)</f>
        <v>1605</v>
      </c>
      <c r="BB116" s="60">
        <f>BA116+SUM(N116:AZ116)</f>
        <v>1605</v>
      </c>
      <c r="BC116" s="56" t="str">
        <f>SpellNumber(L116,BB116)</f>
        <v>INR  One Thousand Six Hundred &amp; Five  Only</v>
      </c>
      <c r="IA116" s="1">
        <v>12.08</v>
      </c>
      <c r="IB116" s="1" t="s">
        <v>214</v>
      </c>
      <c r="IC116" s="1" t="s">
        <v>325</v>
      </c>
      <c r="ID116" s="1">
        <v>2</v>
      </c>
      <c r="IE116" s="3" t="s">
        <v>65</v>
      </c>
    </row>
    <row r="117" spans="1:239" ht="85.5">
      <c r="A117" s="66">
        <v>12.09</v>
      </c>
      <c r="B117" s="71" t="s">
        <v>104</v>
      </c>
      <c r="C117" s="39" t="s">
        <v>326</v>
      </c>
      <c r="D117" s="68">
        <v>2</v>
      </c>
      <c r="E117" s="69" t="s">
        <v>65</v>
      </c>
      <c r="F117" s="70">
        <v>1237.3</v>
      </c>
      <c r="G117" s="40"/>
      <c r="H117" s="24"/>
      <c r="I117" s="47" t="s">
        <v>38</v>
      </c>
      <c r="J117" s="48">
        <f t="shared" si="0"/>
        <v>1</v>
      </c>
      <c r="K117" s="24" t="s">
        <v>39</v>
      </c>
      <c r="L117" s="24" t="s">
        <v>4</v>
      </c>
      <c r="M117" s="41"/>
      <c r="N117" s="24"/>
      <c r="O117" s="24"/>
      <c r="P117" s="46"/>
      <c r="Q117" s="24"/>
      <c r="R117" s="24"/>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59"/>
      <c r="BA117" s="42">
        <f>ROUND(total_amount_ba($B$2,$D$2,D117,F117,J117,K117,M117),0)</f>
        <v>2475</v>
      </c>
      <c r="BB117" s="60">
        <f>BA117+SUM(N117:AZ117)</f>
        <v>2475</v>
      </c>
      <c r="BC117" s="56" t="str">
        <f>SpellNumber(L117,BB117)</f>
        <v>INR  Two Thousand Four Hundred &amp; Seventy Five  Only</v>
      </c>
      <c r="IA117" s="1">
        <v>12.09</v>
      </c>
      <c r="IB117" s="1" t="s">
        <v>104</v>
      </c>
      <c r="IC117" s="1" t="s">
        <v>326</v>
      </c>
      <c r="ID117" s="1">
        <v>2</v>
      </c>
      <c r="IE117" s="3" t="s">
        <v>65</v>
      </c>
    </row>
    <row r="118" spans="1:237" ht="28.5">
      <c r="A118" s="70">
        <v>12.1</v>
      </c>
      <c r="B118" s="67" t="s">
        <v>215</v>
      </c>
      <c r="C118" s="39" t="s">
        <v>327</v>
      </c>
      <c r="D118" s="74"/>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6"/>
      <c r="IA118" s="1">
        <v>12.1</v>
      </c>
      <c r="IB118" s="1" t="s">
        <v>215</v>
      </c>
      <c r="IC118" s="1" t="s">
        <v>327</v>
      </c>
    </row>
    <row r="119" spans="1:237" ht="15.75">
      <c r="A119" s="66">
        <v>12.11</v>
      </c>
      <c r="B119" s="67" t="s">
        <v>216</v>
      </c>
      <c r="C119" s="39" t="s">
        <v>328</v>
      </c>
      <c r="D119" s="74"/>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6"/>
      <c r="IA119" s="1">
        <v>12.11</v>
      </c>
      <c r="IB119" s="1" t="s">
        <v>216</v>
      </c>
      <c r="IC119" s="1" t="s">
        <v>328</v>
      </c>
    </row>
    <row r="120" spans="1:239" ht="28.5">
      <c r="A120" s="66">
        <v>12.12</v>
      </c>
      <c r="B120" s="67" t="s">
        <v>217</v>
      </c>
      <c r="C120" s="39" t="s">
        <v>329</v>
      </c>
      <c r="D120" s="68">
        <v>16</v>
      </c>
      <c r="E120" s="69" t="s">
        <v>73</v>
      </c>
      <c r="F120" s="70">
        <v>944.67</v>
      </c>
      <c r="G120" s="40"/>
      <c r="H120" s="24"/>
      <c r="I120" s="47" t="s">
        <v>38</v>
      </c>
      <c r="J120" s="48">
        <f t="shared" si="0"/>
        <v>1</v>
      </c>
      <c r="K120" s="24" t="s">
        <v>39</v>
      </c>
      <c r="L120" s="24" t="s">
        <v>4</v>
      </c>
      <c r="M120" s="41"/>
      <c r="N120" s="24"/>
      <c r="O120" s="24"/>
      <c r="P120" s="46"/>
      <c r="Q120" s="24"/>
      <c r="R120" s="24"/>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59"/>
      <c r="BA120" s="42">
        <f>ROUND(total_amount_ba($B$2,$D$2,D120,F120,J120,K120,M120),0)</f>
        <v>15115</v>
      </c>
      <c r="BB120" s="60">
        <f>BA120+SUM(N120:AZ120)</f>
        <v>15115</v>
      </c>
      <c r="BC120" s="56" t="str">
        <f>SpellNumber(L120,BB120)</f>
        <v>INR  Fifteen Thousand One Hundred &amp; Fifteen  Only</v>
      </c>
      <c r="IA120" s="1">
        <v>12.12</v>
      </c>
      <c r="IB120" s="1" t="s">
        <v>217</v>
      </c>
      <c r="IC120" s="1" t="s">
        <v>329</v>
      </c>
      <c r="ID120" s="1">
        <v>16</v>
      </c>
      <c r="IE120" s="3" t="s">
        <v>73</v>
      </c>
    </row>
    <row r="121" spans="1:237" ht="15.75">
      <c r="A121" s="70">
        <v>12.13</v>
      </c>
      <c r="B121" s="67" t="s">
        <v>218</v>
      </c>
      <c r="C121" s="39" t="s">
        <v>330</v>
      </c>
      <c r="D121" s="74"/>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6"/>
      <c r="IA121" s="1">
        <v>12.13</v>
      </c>
      <c r="IB121" s="1" t="s">
        <v>218</v>
      </c>
      <c r="IC121" s="1" t="s">
        <v>330</v>
      </c>
    </row>
    <row r="122" spans="1:239" ht="28.5">
      <c r="A122" s="66">
        <v>12.14</v>
      </c>
      <c r="B122" s="71" t="s">
        <v>219</v>
      </c>
      <c r="C122" s="39" t="s">
        <v>331</v>
      </c>
      <c r="D122" s="68">
        <v>3.6</v>
      </c>
      <c r="E122" s="69" t="s">
        <v>73</v>
      </c>
      <c r="F122" s="70">
        <v>913.72</v>
      </c>
      <c r="G122" s="40"/>
      <c r="H122" s="24"/>
      <c r="I122" s="47" t="s">
        <v>38</v>
      </c>
      <c r="J122" s="48">
        <f t="shared" si="0"/>
        <v>1</v>
      </c>
      <c r="K122" s="24" t="s">
        <v>39</v>
      </c>
      <c r="L122" s="24" t="s">
        <v>4</v>
      </c>
      <c r="M122" s="41"/>
      <c r="N122" s="24"/>
      <c r="O122" s="24"/>
      <c r="P122" s="46"/>
      <c r="Q122" s="24"/>
      <c r="R122" s="24"/>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59"/>
      <c r="BA122" s="42">
        <f>ROUND(total_amount_ba($B$2,$D$2,D122,F122,J122,K122,M122),0)</f>
        <v>3289</v>
      </c>
      <c r="BB122" s="60">
        <f>BA122+SUM(N122:AZ122)</f>
        <v>3289</v>
      </c>
      <c r="BC122" s="56" t="str">
        <f>SpellNumber(L122,BB122)</f>
        <v>INR  Three Thousand Two Hundred &amp; Eighty Nine  Only</v>
      </c>
      <c r="IA122" s="1">
        <v>12.14</v>
      </c>
      <c r="IB122" s="1" t="s">
        <v>219</v>
      </c>
      <c r="IC122" s="1" t="s">
        <v>331</v>
      </c>
      <c r="ID122" s="1">
        <v>3.6</v>
      </c>
      <c r="IE122" s="3" t="s">
        <v>73</v>
      </c>
    </row>
    <row r="123" spans="1:237" ht="28.5">
      <c r="A123" s="66">
        <v>12.15</v>
      </c>
      <c r="B123" s="71" t="s">
        <v>220</v>
      </c>
      <c r="C123" s="39" t="s">
        <v>332</v>
      </c>
      <c r="D123" s="74"/>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6"/>
      <c r="IA123" s="1">
        <v>12.15</v>
      </c>
      <c r="IB123" s="1" t="s">
        <v>220</v>
      </c>
      <c r="IC123" s="1" t="s">
        <v>332</v>
      </c>
    </row>
    <row r="124" spans="1:237" ht="15.75">
      <c r="A124" s="70">
        <v>12.16</v>
      </c>
      <c r="B124" s="67" t="s">
        <v>216</v>
      </c>
      <c r="C124" s="39" t="s">
        <v>333</v>
      </c>
      <c r="D124" s="74"/>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6"/>
      <c r="IA124" s="1">
        <v>12.16</v>
      </c>
      <c r="IB124" s="1" t="s">
        <v>216</v>
      </c>
      <c r="IC124" s="1" t="s">
        <v>333</v>
      </c>
    </row>
    <row r="125" spans="1:239" ht="28.5">
      <c r="A125" s="66">
        <v>12.17</v>
      </c>
      <c r="B125" s="67" t="s">
        <v>221</v>
      </c>
      <c r="C125" s="39" t="s">
        <v>334</v>
      </c>
      <c r="D125" s="68">
        <v>3</v>
      </c>
      <c r="E125" s="69" t="s">
        <v>65</v>
      </c>
      <c r="F125" s="70">
        <v>385.57</v>
      </c>
      <c r="G125" s="40"/>
      <c r="H125" s="24"/>
      <c r="I125" s="47" t="s">
        <v>38</v>
      </c>
      <c r="J125" s="48">
        <f t="shared" si="0"/>
        <v>1</v>
      </c>
      <c r="K125" s="24" t="s">
        <v>39</v>
      </c>
      <c r="L125" s="24" t="s">
        <v>4</v>
      </c>
      <c r="M125" s="41"/>
      <c r="N125" s="24"/>
      <c r="O125" s="24"/>
      <c r="P125" s="46"/>
      <c r="Q125" s="24"/>
      <c r="R125" s="24"/>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59"/>
      <c r="BA125" s="42">
        <f>ROUND(total_amount_ba($B$2,$D$2,D125,F125,J125,K125,M125),0)</f>
        <v>1157</v>
      </c>
      <c r="BB125" s="60">
        <f>BA125+SUM(N125:AZ125)</f>
        <v>1157</v>
      </c>
      <c r="BC125" s="56" t="str">
        <f>SpellNumber(L125,BB125)</f>
        <v>INR  One Thousand One Hundred &amp; Fifty Seven  Only</v>
      </c>
      <c r="IA125" s="1">
        <v>12.17</v>
      </c>
      <c r="IB125" s="1" t="s">
        <v>221</v>
      </c>
      <c r="IC125" s="1" t="s">
        <v>334</v>
      </c>
      <c r="ID125" s="1">
        <v>3</v>
      </c>
      <c r="IE125" s="3" t="s">
        <v>65</v>
      </c>
    </row>
    <row r="126" spans="1:237" ht="71.25">
      <c r="A126" s="66">
        <v>12.18</v>
      </c>
      <c r="B126" s="67" t="s">
        <v>222</v>
      </c>
      <c r="C126" s="39" t="s">
        <v>335</v>
      </c>
      <c r="D126" s="74"/>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6"/>
      <c r="IA126" s="1">
        <v>12.18</v>
      </c>
      <c r="IB126" s="1" t="s">
        <v>222</v>
      </c>
      <c r="IC126" s="1" t="s">
        <v>335</v>
      </c>
    </row>
    <row r="127" spans="1:237" ht="15.75">
      <c r="A127" s="70">
        <v>12.19</v>
      </c>
      <c r="B127" s="67" t="s">
        <v>223</v>
      </c>
      <c r="C127" s="39" t="s">
        <v>336</v>
      </c>
      <c r="D127" s="74"/>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6"/>
      <c r="IA127" s="1">
        <v>12.19</v>
      </c>
      <c r="IB127" s="1" t="s">
        <v>223</v>
      </c>
      <c r="IC127" s="1" t="s">
        <v>336</v>
      </c>
    </row>
    <row r="128" spans="1:239" ht="28.5">
      <c r="A128" s="66">
        <v>12.2</v>
      </c>
      <c r="B128" s="71" t="s">
        <v>277</v>
      </c>
      <c r="C128" s="39" t="s">
        <v>337</v>
      </c>
      <c r="D128" s="68">
        <v>2</v>
      </c>
      <c r="E128" s="69" t="s">
        <v>65</v>
      </c>
      <c r="F128" s="70">
        <v>588.51</v>
      </c>
      <c r="G128" s="40"/>
      <c r="H128" s="24"/>
      <c r="I128" s="47" t="s">
        <v>38</v>
      </c>
      <c r="J128" s="48">
        <f t="shared" si="0"/>
        <v>1</v>
      </c>
      <c r="K128" s="24" t="s">
        <v>39</v>
      </c>
      <c r="L128" s="24" t="s">
        <v>4</v>
      </c>
      <c r="M128" s="41"/>
      <c r="N128" s="24"/>
      <c r="O128" s="24"/>
      <c r="P128" s="46"/>
      <c r="Q128" s="24"/>
      <c r="R128" s="24"/>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59"/>
      <c r="BA128" s="42">
        <f>ROUND(total_amount_ba($B$2,$D$2,D128,F128,J128,K128,M128),0)</f>
        <v>1177</v>
      </c>
      <c r="BB128" s="60">
        <f>BA128+SUM(N128:AZ128)</f>
        <v>1177</v>
      </c>
      <c r="BC128" s="56" t="str">
        <f>SpellNumber(L128,BB128)</f>
        <v>INR  One Thousand One Hundred &amp; Seventy Seven  Only</v>
      </c>
      <c r="IA128" s="1">
        <v>12.2</v>
      </c>
      <c r="IB128" s="1" t="s">
        <v>277</v>
      </c>
      <c r="IC128" s="1" t="s">
        <v>337</v>
      </c>
      <c r="ID128" s="1">
        <v>2</v>
      </c>
      <c r="IE128" s="3" t="s">
        <v>65</v>
      </c>
    </row>
    <row r="129" spans="1:237" ht="15.75">
      <c r="A129" s="66">
        <v>12.21</v>
      </c>
      <c r="B129" s="71" t="s">
        <v>225</v>
      </c>
      <c r="C129" s="39" t="s">
        <v>338</v>
      </c>
      <c r="D129" s="74"/>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6"/>
      <c r="IA129" s="1">
        <v>12.21</v>
      </c>
      <c r="IB129" s="1" t="s">
        <v>225</v>
      </c>
      <c r="IC129" s="1" t="s">
        <v>338</v>
      </c>
    </row>
    <row r="130" spans="1:237" ht="15.75">
      <c r="A130" s="70">
        <v>12.22</v>
      </c>
      <c r="B130" s="67" t="s">
        <v>192</v>
      </c>
      <c r="C130" s="39" t="s">
        <v>339</v>
      </c>
      <c r="D130" s="74"/>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6"/>
      <c r="IA130" s="1">
        <v>12.22</v>
      </c>
      <c r="IB130" s="1" t="s">
        <v>192</v>
      </c>
      <c r="IC130" s="1" t="s">
        <v>339</v>
      </c>
    </row>
    <row r="131" spans="1:239" ht="16.5" customHeight="1">
      <c r="A131" s="66">
        <v>12.23</v>
      </c>
      <c r="B131" s="67" t="s">
        <v>224</v>
      </c>
      <c r="C131" s="39" t="s">
        <v>340</v>
      </c>
      <c r="D131" s="68">
        <v>2</v>
      </c>
      <c r="E131" s="69" t="s">
        <v>65</v>
      </c>
      <c r="F131" s="70">
        <v>385.57</v>
      </c>
      <c r="G131" s="40"/>
      <c r="H131" s="24"/>
      <c r="I131" s="47" t="s">
        <v>38</v>
      </c>
      <c r="J131" s="48">
        <f t="shared" si="0"/>
        <v>1</v>
      </c>
      <c r="K131" s="24" t="s">
        <v>39</v>
      </c>
      <c r="L131" s="24" t="s">
        <v>4</v>
      </c>
      <c r="M131" s="41"/>
      <c r="N131" s="24"/>
      <c r="O131" s="24"/>
      <c r="P131" s="46"/>
      <c r="Q131" s="24"/>
      <c r="R131" s="24"/>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59"/>
      <c r="BA131" s="42">
        <f>ROUND(total_amount_ba($B$2,$D$2,D131,F131,J131,K131,M131),0)</f>
        <v>771</v>
      </c>
      <c r="BB131" s="60">
        <f>BA131+SUM(N131:AZ131)</f>
        <v>771</v>
      </c>
      <c r="BC131" s="56" t="str">
        <f>SpellNumber(L131,BB131)</f>
        <v>INR  Seven Hundred &amp; Seventy One  Only</v>
      </c>
      <c r="IA131" s="1">
        <v>12.23</v>
      </c>
      <c r="IB131" s="1" t="s">
        <v>224</v>
      </c>
      <c r="IC131" s="1" t="s">
        <v>340</v>
      </c>
      <c r="ID131" s="1">
        <v>2</v>
      </c>
      <c r="IE131" s="3" t="s">
        <v>65</v>
      </c>
    </row>
    <row r="132" spans="1:237" ht="44.25" customHeight="1">
      <c r="A132" s="66">
        <v>12.24</v>
      </c>
      <c r="B132" s="67" t="s">
        <v>226</v>
      </c>
      <c r="C132" s="39" t="s">
        <v>341</v>
      </c>
      <c r="D132" s="74"/>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6"/>
      <c r="IA132" s="1">
        <v>12.24</v>
      </c>
      <c r="IB132" s="1" t="s">
        <v>226</v>
      </c>
      <c r="IC132" s="1" t="s">
        <v>341</v>
      </c>
    </row>
    <row r="133" spans="1:239" ht="28.5">
      <c r="A133" s="70">
        <v>12.25</v>
      </c>
      <c r="B133" s="67" t="s">
        <v>192</v>
      </c>
      <c r="C133" s="39" t="s">
        <v>342</v>
      </c>
      <c r="D133" s="68">
        <v>16</v>
      </c>
      <c r="E133" s="69" t="s">
        <v>65</v>
      </c>
      <c r="F133" s="70">
        <v>481.93</v>
      </c>
      <c r="G133" s="40"/>
      <c r="H133" s="24"/>
      <c r="I133" s="47" t="s">
        <v>38</v>
      </c>
      <c r="J133" s="48">
        <f t="shared" si="0"/>
        <v>1</v>
      </c>
      <c r="K133" s="24" t="s">
        <v>39</v>
      </c>
      <c r="L133" s="24" t="s">
        <v>4</v>
      </c>
      <c r="M133" s="41"/>
      <c r="N133" s="24"/>
      <c r="O133" s="24"/>
      <c r="P133" s="46"/>
      <c r="Q133" s="24"/>
      <c r="R133" s="24"/>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59"/>
      <c r="BA133" s="42">
        <f>ROUND(total_amount_ba($B$2,$D$2,D133,F133,J133,K133,M133),0)</f>
        <v>7711</v>
      </c>
      <c r="BB133" s="60">
        <f>BA133+SUM(N133:AZ133)</f>
        <v>7711</v>
      </c>
      <c r="BC133" s="56" t="str">
        <f>SpellNumber(L133,BB133)</f>
        <v>INR  Seven Thousand Seven Hundred &amp; Eleven  Only</v>
      </c>
      <c r="IA133" s="1">
        <v>12.25</v>
      </c>
      <c r="IB133" s="1" t="s">
        <v>192</v>
      </c>
      <c r="IC133" s="1" t="s">
        <v>342</v>
      </c>
      <c r="ID133" s="1">
        <v>16</v>
      </c>
      <c r="IE133" s="3" t="s">
        <v>65</v>
      </c>
    </row>
    <row r="134" spans="1:239" ht="28.5">
      <c r="A134" s="66">
        <v>12.26</v>
      </c>
      <c r="B134" s="71" t="s">
        <v>227</v>
      </c>
      <c r="C134" s="39" t="s">
        <v>343</v>
      </c>
      <c r="D134" s="68">
        <v>2</v>
      </c>
      <c r="E134" s="69" t="s">
        <v>65</v>
      </c>
      <c r="F134" s="70">
        <v>408.94</v>
      </c>
      <c r="G134" s="40"/>
      <c r="H134" s="24"/>
      <c r="I134" s="47" t="s">
        <v>38</v>
      </c>
      <c r="J134" s="48">
        <f t="shared" si="0"/>
        <v>1</v>
      </c>
      <c r="K134" s="24" t="s">
        <v>39</v>
      </c>
      <c r="L134" s="24" t="s">
        <v>4</v>
      </c>
      <c r="M134" s="41"/>
      <c r="N134" s="24"/>
      <c r="O134" s="24"/>
      <c r="P134" s="46"/>
      <c r="Q134" s="24"/>
      <c r="R134" s="24"/>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59"/>
      <c r="BA134" s="42">
        <f>ROUND(total_amount_ba($B$2,$D$2,D134,F134,J134,K134,M134),0)</f>
        <v>818</v>
      </c>
      <c r="BB134" s="60">
        <f>BA134+SUM(N134:AZ134)</f>
        <v>818</v>
      </c>
      <c r="BC134" s="56" t="str">
        <f>SpellNumber(L134,BB134)</f>
        <v>INR  Eight Hundred &amp; Eighteen  Only</v>
      </c>
      <c r="IA134" s="1">
        <v>12.26</v>
      </c>
      <c r="IB134" s="1" t="s">
        <v>227</v>
      </c>
      <c r="IC134" s="1" t="s">
        <v>343</v>
      </c>
      <c r="ID134" s="1">
        <v>2</v>
      </c>
      <c r="IE134" s="3" t="s">
        <v>65</v>
      </c>
    </row>
    <row r="135" spans="1:237" ht="57">
      <c r="A135" s="66">
        <v>12.27</v>
      </c>
      <c r="B135" s="71" t="s">
        <v>228</v>
      </c>
      <c r="C135" s="39" t="s">
        <v>344</v>
      </c>
      <c r="D135" s="74"/>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6"/>
      <c r="IA135" s="1">
        <v>12.27</v>
      </c>
      <c r="IB135" s="1" t="s">
        <v>228</v>
      </c>
      <c r="IC135" s="1" t="s">
        <v>344</v>
      </c>
    </row>
    <row r="136" spans="1:239" ht="28.5">
      <c r="A136" s="70">
        <v>12.28</v>
      </c>
      <c r="B136" s="67" t="s">
        <v>192</v>
      </c>
      <c r="C136" s="39" t="s">
        <v>345</v>
      </c>
      <c r="D136" s="68">
        <v>4</v>
      </c>
      <c r="E136" s="69" t="s">
        <v>65</v>
      </c>
      <c r="F136" s="70">
        <v>112.8</v>
      </c>
      <c r="G136" s="40"/>
      <c r="H136" s="24"/>
      <c r="I136" s="47" t="s">
        <v>38</v>
      </c>
      <c r="J136" s="48">
        <f t="shared" si="0"/>
        <v>1</v>
      </c>
      <c r="K136" s="24" t="s">
        <v>39</v>
      </c>
      <c r="L136" s="24" t="s">
        <v>4</v>
      </c>
      <c r="M136" s="41"/>
      <c r="N136" s="24"/>
      <c r="O136" s="24"/>
      <c r="P136" s="46"/>
      <c r="Q136" s="24"/>
      <c r="R136" s="24"/>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59"/>
      <c r="BA136" s="42">
        <f>ROUND(total_amount_ba($B$2,$D$2,D136,F136,J136,K136,M136),0)</f>
        <v>451</v>
      </c>
      <c r="BB136" s="60">
        <f>BA136+SUM(N136:AZ136)</f>
        <v>451</v>
      </c>
      <c r="BC136" s="56" t="str">
        <f>SpellNumber(L136,BB136)</f>
        <v>INR  Four Hundred &amp; Fifty One  Only</v>
      </c>
      <c r="IA136" s="1">
        <v>12.28</v>
      </c>
      <c r="IB136" s="1" t="s">
        <v>192</v>
      </c>
      <c r="IC136" s="1" t="s">
        <v>345</v>
      </c>
      <c r="ID136" s="1">
        <v>4</v>
      </c>
      <c r="IE136" s="3" t="s">
        <v>65</v>
      </c>
    </row>
    <row r="137" spans="1:237" ht="85.5">
      <c r="A137" s="66">
        <v>12.29</v>
      </c>
      <c r="B137" s="67" t="s">
        <v>229</v>
      </c>
      <c r="C137" s="39" t="s">
        <v>346</v>
      </c>
      <c r="D137" s="74"/>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c r="AT137" s="75"/>
      <c r="AU137" s="75"/>
      <c r="AV137" s="75"/>
      <c r="AW137" s="75"/>
      <c r="AX137" s="75"/>
      <c r="AY137" s="75"/>
      <c r="AZ137" s="75"/>
      <c r="BA137" s="75"/>
      <c r="BB137" s="75"/>
      <c r="BC137" s="76"/>
      <c r="IA137" s="1">
        <v>12.29</v>
      </c>
      <c r="IB137" s="1" t="s">
        <v>229</v>
      </c>
      <c r="IC137" s="1" t="s">
        <v>346</v>
      </c>
    </row>
    <row r="138" spans="1:237" ht="15.75">
      <c r="A138" s="66">
        <v>12.3</v>
      </c>
      <c r="B138" s="67" t="s">
        <v>230</v>
      </c>
      <c r="C138" s="39" t="s">
        <v>347</v>
      </c>
      <c r="D138" s="74"/>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c r="AY138" s="75"/>
      <c r="AZ138" s="75"/>
      <c r="BA138" s="75"/>
      <c r="BB138" s="75"/>
      <c r="BC138" s="76"/>
      <c r="IA138" s="1">
        <v>12.3</v>
      </c>
      <c r="IB138" s="1" t="s">
        <v>230</v>
      </c>
      <c r="IC138" s="1" t="s">
        <v>347</v>
      </c>
    </row>
    <row r="139" spans="1:239" ht="28.5">
      <c r="A139" s="70">
        <v>12.31</v>
      </c>
      <c r="B139" s="67" t="s">
        <v>231</v>
      </c>
      <c r="C139" s="39" t="s">
        <v>348</v>
      </c>
      <c r="D139" s="68">
        <v>1</v>
      </c>
      <c r="E139" s="69" t="s">
        <v>65</v>
      </c>
      <c r="F139" s="70">
        <v>1406.48</v>
      </c>
      <c r="G139" s="40"/>
      <c r="H139" s="24"/>
      <c r="I139" s="47" t="s">
        <v>38</v>
      </c>
      <c r="J139" s="48">
        <f>IF(I139="Less(-)",-1,1)</f>
        <v>1</v>
      </c>
      <c r="K139" s="24" t="s">
        <v>39</v>
      </c>
      <c r="L139" s="24" t="s">
        <v>4</v>
      </c>
      <c r="M139" s="41"/>
      <c r="N139" s="24"/>
      <c r="O139" s="24"/>
      <c r="P139" s="46"/>
      <c r="Q139" s="24"/>
      <c r="R139" s="24"/>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59"/>
      <c r="BA139" s="42">
        <f>ROUND(total_amount_ba($B$2,$D$2,D139,F139,J139,K139,M139),0)</f>
        <v>1406</v>
      </c>
      <c r="BB139" s="60">
        <f>BA139+SUM(N139:AZ139)</f>
        <v>1406</v>
      </c>
      <c r="BC139" s="56" t="str">
        <f>SpellNumber(L139,BB139)</f>
        <v>INR  One Thousand Four Hundred &amp; Six  Only</v>
      </c>
      <c r="IA139" s="1">
        <v>12.31</v>
      </c>
      <c r="IB139" s="1" t="s">
        <v>231</v>
      </c>
      <c r="IC139" s="1" t="s">
        <v>348</v>
      </c>
      <c r="ID139" s="1">
        <v>1</v>
      </c>
      <c r="IE139" s="3" t="s">
        <v>65</v>
      </c>
    </row>
    <row r="140" spans="1:237" ht="15.75">
      <c r="A140" s="66">
        <v>12.32</v>
      </c>
      <c r="B140" s="71" t="s">
        <v>232</v>
      </c>
      <c r="C140" s="39" t="s">
        <v>349</v>
      </c>
      <c r="D140" s="74"/>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c r="AS140" s="75"/>
      <c r="AT140" s="75"/>
      <c r="AU140" s="75"/>
      <c r="AV140" s="75"/>
      <c r="AW140" s="75"/>
      <c r="AX140" s="75"/>
      <c r="AY140" s="75"/>
      <c r="AZ140" s="75"/>
      <c r="BA140" s="75"/>
      <c r="BB140" s="75"/>
      <c r="BC140" s="76"/>
      <c r="IA140" s="1">
        <v>12.32</v>
      </c>
      <c r="IB140" s="1" t="s">
        <v>232</v>
      </c>
      <c r="IC140" s="1" t="s">
        <v>349</v>
      </c>
    </row>
    <row r="141" spans="1:239" ht="28.5">
      <c r="A141" s="66">
        <v>12.33</v>
      </c>
      <c r="B141" s="71" t="s">
        <v>224</v>
      </c>
      <c r="C141" s="39" t="s">
        <v>350</v>
      </c>
      <c r="D141" s="68">
        <v>2</v>
      </c>
      <c r="E141" s="69" t="s">
        <v>65</v>
      </c>
      <c r="F141" s="70">
        <v>1465.14</v>
      </c>
      <c r="G141" s="40"/>
      <c r="H141" s="24"/>
      <c r="I141" s="47" t="s">
        <v>38</v>
      </c>
      <c r="J141" s="48">
        <f>IF(I141="Less(-)",-1,1)</f>
        <v>1</v>
      </c>
      <c r="K141" s="24" t="s">
        <v>39</v>
      </c>
      <c r="L141" s="24" t="s">
        <v>4</v>
      </c>
      <c r="M141" s="41"/>
      <c r="N141" s="24"/>
      <c r="O141" s="24"/>
      <c r="P141" s="46"/>
      <c r="Q141" s="24"/>
      <c r="R141" s="24"/>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59"/>
      <c r="BA141" s="42">
        <f>ROUND(total_amount_ba($B$2,$D$2,D141,F141,J141,K141,M141),0)</f>
        <v>2930</v>
      </c>
      <c r="BB141" s="60">
        <f>BA141+SUM(N141:AZ141)</f>
        <v>2930</v>
      </c>
      <c r="BC141" s="56" t="str">
        <f>SpellNumber(L141,BB141)</f>
        <v>INR  Two Thousand Nine Hundred &amp; Thirty  Only</v>
      </c>
      <c r="IA141" s="1">
        <v>12.33</v>
      </c>
      <c r="IB141" s="1" t="s">
        <v>224</v>
      </c>
      <c r="IC141" s="1" t="s">
        <v>350</v>
      </c>
      <c r="ID141" s="1">
        <v>2</v>
      </c>
      <c r="IE141" s="3" t="s">
        <v>65</v>
      </c>
    </row>
    <row r="142" spans="1:237" ht="15.75">
      <c r="A142" s="70">
        <v>13</v>
      </c>
      <c r="B142" s="67" t="s">
        <v>105</v>
      </c>
      <c r="C142" s="39" t="s">
        <v>351</v>
      </c>
      <c r="D142" s="74"/>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c r="AY142" s="75"/>
      <c r="AZ142" s="75"/>
      <c r="BA142" s="75"/>
      <c r="BB142" s="75"/>
      <c r="BC142" s="76"/>
      <c r="IA142" s="1">
        <v>13</v>
      </c>
      <c r="IB142" s="1" t="s">
        <v>105</v>
      </c>
      <c r="IC142" s="1" t="s">
        <v>351</v>
      </c>
    </row>
    <row r="143" spans="1:237" ht="145.5" customHeight="1">
      <c r="A143" s="66">
        <v>13.01</v>
      </c>
      <c r="B143" s="67" t="s">
        <v>278</v>
      </c>
      <c r="C143" s="39" t="s">
        <v>352</v>
      </c>
      <c r="D143" s="74"/>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5"/>
      <c r="AY143" s="75"/>
      <c r="AZ143" s="75"/>
      <c r="BA143" s="75"/>
      <c r="BB143" s="75"/>
      <c r="BC143" s="76"/>
      <c r="IA143" s="1">
        <v>13.01</v>
      </c>
      <c r="IB143" s="1" t="s">
        <v>278</v>
      </c>
      <c r="IC143" s="1" t="s">
        <v>352</v>
      </c>
    </row>
    <row r="144" spans="1:239" ht="28.5">
      <c r="A144" s="66">
        <v>13.02</v>
      </c>
      <c r="B144" s="67" t="s">
        <v>279</v>
      </c>
      <c r="C144" s="39" t="s">
        <v>353</v>
      </c>
      <c r="D144" s="68">
        <v>1.5</v>
      </c>
      <c r="E144" s="69" t="s">
        <v>73</v>
      </c>
      <c r="F144" s="70">
        <v>285.05</v>
      </c>
      <c r="G144" s="40"/>
      <c r="H144" s="24"/>
      <c r="I144" s="47" t="s">
        <v>38</v>
      </c>
      <c r="J144" s="48">
        <f>IF(I144="Less(-)",-1,1)</f>
        <v>1</v>
      </c>
      <c r="K144" s="24" t="s">
        <v>39</v>
      </c>
      <c r="L144" s="24" t="s">
        <v>4</v>
      </c>
      <c r="M144" s="41"/>
      <c r="N144" s="24"/>
      <c r="O144" s="24"/>
      <c r="P144" s="46"/>
      <c r="Q144" s="24"/>
      <c r="R144" s="24"/>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59"/>
      <c r="BA144" s="42">
        <f>ROUND(total_amount_ba($B$2,$D$2,D144,F144,J144,K144,M144),0)</f>
        <v>428</v>
      </c>
      <c r="BB144" s="60">
        <f>BA144+SUM(N144:AZ144)</f>
        <v>428</v>
      </c>
      <c r="BC144" s="56" t="str">
        <f>SpellNumber(L144,BB144)</f>
        <v>INR  Four Hundred &amp; Twenty Eight  Only</v>
      </c>
      <c r="IA144" s="1">
        <v>13.02</v>
      </c>
      <c r="IB144" s="1" t="s">
        <v>279</v>
      </c>
      <c r="IC144" s="1" t="s">
        <v>353</v>
      </c>
      <c r="ID144" s="1">
        <v>1.5</v>
      </c>
      <c r="IE144" s="3" t="s">
        <v>73</v>
      </c>
    </row>
    <row r="145" spans="1:237" ht="213.75">
      <c r="A145" s="70">
        <v>13.03</v>
      </c>
      <c r="B145" s="67" t="s">
        <v>280</v>
      </c>
      <c r="C145" s="39" t="s">
        <v>354</v>
      </c>
      <c r="D145" s="74"/>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5"/>
      <c r="AY145" s="75"/>
      <c r="AZ145" s="75"/>
      <c r="BA145" s="75"/>
      <c r="BB145" s="75"/>
      <c r="BC145" s="76"/>
      <c r="IA145" s="1">
        <v>13.03</v>
      </c>
      <c r="IB145" s="1" t="s">
        <v>280</v>
      </c>
      <c r="IC145" s="1" t="s">
        <v>354</v>
      </c>
    </row>
    <row r="146" spans="1:239" ht="28.5">
      <c r="A146" s="66">
        <v>13.04</v>
      </c>
      <c r="B146" s="71" t="s">
        <v>279</v>
      </c>
      <c r="C146" s="39" t="s">
        <v>355</v>
      </c>
      <c r="D146" s="68">
        <v>18</v>
      </c>
      <c r="E146" s="69" t="s">
        <v>73</v>
      </c>
      <c r="F146" s="70">
        <v>450.46</v>
      </c>
      <c r="G146" s="40"/>
      <c r="H146" s="24"/>
      <c r="I146" s="47" t="s">
        <v>38</v>
      </c>
      <c r="J146" s="48">
        <f>IF(I146="Less(-)",-1,1)</f>
        <v>1</v>
      </c>
      <c r="K146" s="24" t="s">
        <v>39</v>
      </c>
      <c r="L146" s="24" t="s">
        <v>4</v>
      </c>
      <c r="M146" s="41"/>
      <c r="N146" s="24"/>
      <c r="O146" s="24"/>
      <c r="P146" s="46"/>
      <c r="Q146" s="24"/>
      <c r="R146" s="24"/>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59"/>
      <c r="BA146" s="42">
        <f>ROUND(total_amount_ba($B$2,$D$2,D146,F146,J146,K146,M146),0)</f>
        <v>8108</v>
      </c>
      <c r="BB146" s="60">
        <f>BA146+SUM(N146:AZ146)</f>
        <v>8108</v>
      </c>
      <c r="BC146" s="56" t="str">
        <f>SpellNumber(L146,BB146)</f>
        <v>INR  Eight Thousand One Hundred &amp; Eight  Only</v>
      </c>
      <c r="IA146" s="1">
        <v>13.04</v>
      </c>
      <c r="IB146" s="1" t="s">
        <v>279</v>
      </c>
      <c r="IC146" s="1" t="s">
        <v>355</v>
      </c>
      <c r="ID146" s="1">
        <v>18</v>
      </c>
      <c r="IE146" s="3" t="s">
        <v>73</v>
      </c>
    </row>
    <row r="147" spans="1:237" ht="57">
      <c r="A147" s="66">
        <v>13.05</v>
      </c>
      <c r="B147" s="71" t="s">
        <v>281</v>
      </c>
      <c r="C147" s="39" t="s">
        <v>356</v>
      </c>
      <c r="D147" s="74"/>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75"/>
      <c r="BB147" s="75"/>
      <c r="BC147" s="76"/>
      <c r="IA147" s="1">
        <v>13.05</v>
      </c>
      <c r="IB147" s="1" t="s">
        <v>281</v>
      </c>
      <c r="IC147" s="1" t="s">
        <v>356</v>
      </c>
    </row>
    <row r="148" spans="1:239" ht="15.75">
      <c r="A148" s="70">
        <v>13.06</v>
      </c>
      <c r="B148" s="67" t="s">
        <v>233</v>
      </c>
      <c r="C148" s="39" t="s">
        <v>357</v>
      </c>
      <c r="D148" s="68">
        <v>1.5</v>
      </c>
      <c r="E148" s="69" t="s">
        <v>73</v>
      </c>
      <c r="F148" s="70">
        <v>401.31</v>
      </c>
      <c r="G148" s="40"/>
      <c r="H148" s="24"/>
      <c r="I148" s="47" t="s">
        <v>38</v>
      </c>
      <c r="J148" s="48">
        <f>IF(I148="Less(-)",-1,1)</f>
        <v>1</v>
      </c>
      <c r="K148" s="24" t="s">
        <v>39</v>
      </c>
      <c r="L148" s="24" t="s">
        <v>4</v>
      </c>
      <c r="M148" s="41"/>
      <c r="N148" s="24"/>
      <c r="O148" s="24"/>
      <c r="P148" s="46"/>
      <c r="Q148" s="24"/>
      <c r="R148" s="24"/>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59"/>
      <c r="BA148" s="42">
        <f>ROUND(total_amount_ba($B$2,$D$2,D148,F148,J148,K148,M148),0)</f>
        <v>602</v>
      </c>
      <c r="BB148" s="60">
        <f>BA148+SUM(N148:AZ148)</f>
        <v>602</v>
      </c>
      <c r="BC148" s="56" t="str">
        <f>SpellNumber(L148,BB148)</f>
        <v>INR  Six Hundred &amp; Two  Only</v>
      </c>
      <c r="IA148" s="1">
        <v>13.06</v>
      </c>
      <c r="IB148" s="1" t="s">
        <v>233</v>
      </c>
      <c r="IC148" s="1" t="s">
        <v>357</v>
      </c>
      <c r="ID148" s="1">
        <v>1.5</v>
      </c>
      <c r="IE148" s="3" t="s">
        <v>73</v>
      </c>
    </row>
    <row r="149" spans="1:237" ht="42.75">
      <c r="A149" s="66">
        <v>13.07</v>
      </c>
      <c r="B149" s="67" t="s">
        <v>106</v>
      </c>
      <c r="C149" s="39" t="s">
        <v>358</v>
      </c>
      <c r="D149" s="74"/>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c r="AS149" s="75"/>
      <c r="AT149" s="75"/>
      <c r="AU149" s="75"/>
      <c r="AV149" s="75"/>
      <c r="AW149" s="75"/>
      <c r="AX149" s="75"/>
      <c r="AY149" s="75"/>
      <c r="AZ149" s="75"/>
      <c r="BA149" s="75"/>
      <c r="BB149" s="75"/>
      <c r="BC149" s="76"/>
      <c r="IA149" s="1">
        <v>13.07</v>
      </c>
      <c r="IB149" s="1" t="s">
        <v>106</v>
      </c>
      <c r="IC149" s="1" t="s">
        <v>358</v>
      </c>
    </row>
    <row r="150" spans="1:239" ht="15.75">
      <c r="A150" s="66">
        <v>13.08</v>
      </c>
      <c r="B150" s="67" t="s">
        <v>107</v>
      </c>
      <c r="C150" s="39" t="s">
        <v>359</v>
      </c>
      <c r="D150" s="68">
        <v>1</v>
      </c>
      <c r="E150" s="69" t="s">
        <v>65</v>
      </c>
      <c r="F150" s="70">
        <v>404.86</v>
      </c>
      <c r="G150" s="40"/>
      <c r="H150" s="24"/>
      <c r="I150" s="47" t="s">
        <v>38</v>
      </c>
      <c r="J150" s="48">
        <f>IF(I150="Less(-)",-1,1)</f>
        <v>1</v>
      </c>
      <c r="K150" s="24" t="s">
        <v>39</v>
      </c>
      <c r="L150" s="24" t="s">
        <v>4</v>
      </c>
      <c r="M150" s="41"/>
      <c r="N150" s="24"/>
      <c r="O150" s="24"/>
      <c r="P150" s="46"/>
      <c r="Q150" s="24"/>
      <c r="R150" s="24"/>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59"/>
      <c r="BA150" s="42">
        <f>ROUND(total_amount_ba($B$2,$D$2,D150,F150,J150,K150,M150),0)</f>
        <v>405</v>
      </c>
      <c r="BB150" s="60">
        <f>BA150+SUM(N150:AZ150)</f>
        <v>405</v>
      </c>
      <c r="BC150" s="56" t="str">
        <f>SpellNumber(L150,BB150)</f>
        <v>INR  Four Hundred &amp; Five  Only</v>
      </c>
      <c r="IA150" s="1">
        <v>13.08</v>
      </c>
      <c r="IB150" s="1" t="s">
        <v>107</v>
      </c>
      <c r="IC150" s="1" t="s">
        <v>359</v>
      </c>
      <c r="ID150" s="1">
        <v>1</v>
      </c>
      <c r="IE150" s="3" t="s">
        <v>65</v>
      </c>
    </row>
    <row r="151" spans="1:237" ht="42.75">
      <c r="A151" s="70">
        <v>13.09</v>
      </c>
      <c r="B151" s="67" t="s">
        <v>234</v>
      </c>
      <c r="C151" s="39" t="s">
        <v>360</v>
      </c>
      <c r="D151" s="74"/>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c r="AY151" s="75"/>
      <c r="AZ151" s="75"/>
      <c r="BA151" s="75"/>
      <c r="BB151" s="75"/>
      <c r="BC151" s="76"/>
      <c r="IA151" s="1">
        <v>13.09</v>
      </c>
      <c r="IB151" s="1" t="s">
        <v>234</v>
      </c>
      <c r="IC151" s="1" t="s">
        <v>360</v>
      </c>
    </row>
    <row r="152" spans="1:237" ht="15.75">
      <c r="A152" s="66">
        <v>13.1</v>
      </c>
      <c r="B152" s="71" t="s">
        <v>235</v>
      </c>
      <c r="C152" s="39" t="s">
        <v>361</v>
      </c>
      <c r="D152" s="74"/>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c r="AY152" s="75"/>
      <c r="AZ152" s="75"/>
      <c r="BA152" s="75"/>
      <c r="BB152" s="75"/>
      <c r="BC152" s="76"/>
      <c r="IA152" s="1">
        <v>13.1</v>
      </c>
      <c r="IB152" s="1" t="s">
        <v>235</v>
      </c>
      <c r="IC152" s="1" t="s">
        <v>361</v>
      </c>
    </row>
    <row r="153" spans="1:239" ht="28.5">
      <c r="A153" s="66">
        <v>13.11</v>
      </c>
      <c r="B153" s="71" t="s">
        <v>108</v>
      </c>
      <c r="C153" s="39" t="s">
        <v>362</v>
      </c>
      <c r="D153" s="68">
        <v>8</v>
      </c>
      <c r="E153" s="69" t="s">
        <v>65</v>
      </c>
      <c r="F153" s="70">
        <v>74.7</v>
      </c>
      <c r="G153" s="40"/>
      <c r="H153" s="24"/>
      <c r="I153" s="47" t="s">
        <v>38</v>
      </c>
      <c r="J153" s="48">
        <f>IF(I153="Less(-)",-1,1)</f>
        <v>1</v>
      </c>
      <c r="K153" s="24" t="s">
        <v>39</v>
      </c>
      <c r="L153" s="24" t="s">
        <v>4</v>
      </c>
      <c r="M153" s="41"/>
      <c r="N153" s="24"/>
      <c r="O153" s="24"/>
      <c r="P153" s="46"/>
      <c r="Q153" s="24"/>
      <c r="R153" s="24"/>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59"/>
      <c r="BA153" s="42">
        <f>ROUND(total_amount_ba($B$2,$D$2,D153,F153,J153,K153,M153),0)</f>
        <v>598</v>
      </c>
      <c r="BB153" s="60">
        <f>BA153+SUM(N153:AZ153)</f>
        <v>598</v>
      </c>
      <c r="BC153" s="56" t="str">
        <f>SpellNumber(L153,BB153)</f>
        <v>INR  Five Hundred &amp; Ninety Eight  Only</v>
      </c>
      <c r="IA153" s="1">
        <v>13.11</v>
      </c>
      <c r="IB153" s="1" t="s">
        <v>108</v>
      </c>
      <c r="IC153" s="1" t="s">
        <v>362</v>
      </c>
      <c r="ID153" s="1">
        <v>8</v>
      </c>
      <c r="IE153" s="3" t="s">
        <v>65</v>
      </c>
    </row>
    <row r="154" spans="1:237" ht="57">
      <c r="A154" s="70">
        <v>13.12</v>
      </c>
      <c r="B154" s="67" t="s">
        <v>282</v>
      </c>
      <c r="C154" s="39" t="s">
        <v>363</v>
      </c>
      <c r="D154" s="74"/>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75"/>
      <c r="AS154" s="75"/>
      <c r="AT154" s="75"/>
      <c r="AU154" s="75"/>
      <c r="AV154" s="75"/>
      <c r="AW154" s="75"/>
      <c r="AX154" s="75"/>
      <c r="AY154" s="75"/>
      <c r="AZ154" s="75"/>
      <c r="BA154" s="75"/>
      <c r="BB154" s="75"/>
      <c r="BC154" s="76"/>
      <c r="IA154" s="1">
        <v>13.12</v>
      </c>
      <c r="IB154" s="1" t="s">
        <v>282</v>
      </c>
      <c r="IC154" s="1" t="s">
        <v>363</v>
      </c>
    </row>
    <row r="155" spans="1:239" ht="28.5">
      <c r="A155" s="66">
        <v>13.13</v>
      </c>
      <c r="B155" s="67" t="s">
        <v>107</v>
      </c>
      <c r="C155" s="39" t="s">
        <v>364</v>
      </c>
      <c r="D155" s="68">
        <v>1</v>
      </c>
      <c r="E155" s="69" t="s">
        <v>65</v>
      </c>
      <c r="F155" s="70">
        <v>253.44</v>
      </c>
      <c r="G155" s="40"/>
      <c r="H155" s="24"/>
      <c r="I155" s="47" t="s">
        <v>38</v>
      </c>
      <c r="J155" s="48">
        <f>IF(I155="Less(-)",-1,1)</f>
        <v>1</v>
      </c>
      <c r="K155" s="24" t="s">
        <v>39</v>
      </c>
      <c r="L155" s="24" t="s">
        <v>4</v>
      </c>
      <c r="M155" s="41"/>
      <c r="N155" s="24"/>
      <c r="O155" s="24"/>
      <c r="P155" s="46"/>
      <c r="Q155" s="24"/>
      <c r="R155" s="24"/>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59"/>
      <c r="BA155" s="42">
        <f>ROUND(total_amount_ba($B$2,$D$2,D155,F155,J155,K155,M155),0)</f>
        <v>253</v>
      </c>
      <c r="BB155" s="60">
        <f>BA155+SUM(N155:AZ155)</f>
        <v>253</v>
      </c>
      <c r="BC155" s="56" t="str">
        <f>SpellNumber(L155,BB155)</f>
        <v>INR  Two Hundred &amp; Fifty Three  Only</v>
      </c>
      <c r="IA155" s="1">
        <v>13.13</v>
      </c>
      <c r="IB155" s="1" t="s">
        <v>107</v>
      </c>
      <c r="IC155" s="1" t="s">
        <v>364</v>
      </c>
      <c r="ID155" s="1">
        <v>1</v>
      </c>
      <c r="IE155" s="3" t="s">
        <v>65</v>
      </c>
    </row>
    <row r="156" spans="1:237" ht="42.75">
      <c r="A156" s="66">
        <v>13.14</v>
      </c>
      <c r="B156" s="67" t="s">
        <v>236</v>
      </c>
      <c r="C156" s="39" t="s">
        <v>365</v>
      </c>
      <c r="D156" s="74"/>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5"/>
      <c r="AT156" s="75"/>
      <c r="AU156" s="75"/>
      <c r="AV156" s="75"/>
      <c r="AW156" s="75"/>
      <c r="AX156" s="75"/>
      <c r="AY156" s="75"/>
      <c r="AZ156" s="75"/>
      <c r="BA156" s="75"/>
      <c r="BB156" s="75"/>
      <c r="BC156" s="76"/>
      <c r="IA156" s="1">
        <v>13.14</v>
      </c>
      <c r="IB156" s="1" t="s">
        <v>236</v>
      </c>
      <c r="IC156" s="1" t="s">
        <v>365</v>
      </c>
    </row>
    <row r="157" spans="1:239" ht="28.5">
      <c r="A157" s="70">
        <v>13.15</v>
      </c>
      <c r="B157" s="67" t="s">
        <v>108</v>
      </c>
      <c r="C157" s="39" t="s">
        <v>366</v>
      </c>
      <c r="D157" s="68">
        <v>3</v>
      </c>
      <c r="E157" s="69" t="s">
        <v>65</v>
      </c>
      <c r="F157" s="70">
        <v>380.71</v>
      </c>
      <c r="G157" s="40"/>
      <c r="H157" s="24"/>
      <c r="I157" s="47" t="s">
        <v>38</v>
      </c>
      <c r="J157" s="48">
        <f>IF(I157="Less(-)",-1,1)</f>
        <v>1</v>
      </c>
      <c r="K157" s="24" t="s">
        <v>39</v>
      </c>
      <c r="L157" s="24" t="s">
        <v>4</v>
      </c>
      <c r="M157" s="41"/>
      <c r="N157" s="24"/>
      <c r="O157" s="24"/>
      <c r="P157" s="46"/>
      <c r="Q157" s="24"/>
      <c r="R157" s="24"/>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59"/>
      <c r="BA157" s="42">
        <f>ROUND(total_amount_ba($B$2,$D$2,D157,F157,J157,K157,M157),0)</f>
        <v>1142</v>
      </c>
      <c r="BB157" s="60">
        <f>BA157+SUM(N157:AZ157)</f>
        <v>1142</v>
      </c>
      <c r="BC157" s="56" t="str">
        <f>SpellNumber(L157,BB157)</f>
        <v>INR  One Thousand One Hundred &amp; Forty Two  Only</v>
      </c>
      <c r="IA157" s="1">
        <v>13.15</v>
      </c>
      <c r="IB157" s="1" t="s">
        <v>108</v>
      </c>
      <c r="IC157" s="1" t="s">
        <v>366</v>
      </c>
      <c r="ID157" s="1">
        <v>3</v>
      </c>
      <c r="IE157" s="3" t="s">
        <v>65</v>
      </c>
    </row>
    <row r="158" spans="1:237" ht="57">
      <c r="A158" s="66">
        <v>13.16</v>
      </c>
      <c r="B158" s="71" t="s">
        <v>283</v>
      </c>
      <c r="C158" s="39" t="s">
        <v>367</v>
      </c>
      <c r="D158" s="74"/>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5"/>
      <c r="AV158" s="75"/>
      <c r="AW158" s="75"/>
      <c r="AX158" s="75"/>
      <c r="AY158" s="75"/>
      <c r="AZ158" s="75"/>
      <c r="BA158" s="75"/>
      <c r="BB158" s="75"/>
      <c r="BC158" s="76"/>
      <c r="IA158" s="1">
        <v>13.16</v>
      </c>
      <c r="IB158" s="1" t="s">
        <v>283</v>
      </c>
      <c r="IC158" s="1" t="s">
        <v>367</v>
      </c>
    </row>
    <row r="159" spans="1:239" ht="28.5">
      <c r="A159" s="66">
        <v>13.17</v>
      </c>
      <c r="B159" s="71" t="s">
        <v>108</v>
      </c>
      <c r="C159" s="39" t="s">
        <v>368</v>
      </c>
      <c r="D159" s="68">
        <v>1</v>
      </c>
      <c r="E159" s="69" t="s">
        <v>65</v>
      </c>
      <c r="F159" s="70">
        <v>626.96</v>
      </c>
      <c r="G159" s="40"/>
      <c r="H159" s="24"/>
      <c r="I159" s="47" t="s">
        <v>38</v>
      </c>
      <c r="J159" s="48">
        <f>IF(I159="Less(-)",-1,1)</f>
        <v>1</v>
      </c>
      <c r="K159" s="24" t="s">
        <v>39</v>
      </c>
      <c r="L159" s="24" t="s">
        <v>4</v>
      </c>
      <c r="M159" s="41"/>
      <c r="N159" s="24"/>
      <c r="O159" s="24"/>
      <c r="P159" s="46"/>
      <c r="Q159" s="24"/>
      <c r="R159" s="24"/>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59"/>
      <c r="BA159" s="42">
        <f>ROUND(total_amount_ba($B$2,$D$2,D159,F159,J159,K159,M159),0)</f>
        <v>627</v>
      </c>
      <c r="BB159" s="60">
        <f>BA159+SUM(N159:AZ159)</f>
        <v>627</v>
      </c>
      <c r="BC159" s="56" t="str">
        <f>SpellNumber(L159,BB159)</f>
        <v>INR  Six Hundred &amp; Twenty Seven  Only</v>
      </c>
      <c r="IA159" s="1">
        <v>13.17</v>
      </c>
      <c r="IB159" s="1" t="s">
        <v>108</v>
      </c>
      <c r="IC159" s="1" t="s">
        <v>368</v>
      </c>
      <c r="ID159" s="1">
        <v>1</v>
      </c>
      <c r="IE159" s="3" t="s">
        <v>65</v>
      </c>
    </row>
    <row r="160" spans="1:237" ht="57">
      <c r="A160" s="70">
        <v>13.18</v>
      </c>
      <c r="B160" s="67" t="s">
        <v>109</v>
      </c>
      <c r="C160" s="39" t="s">
        <v>369</v>
      </c>
      <c r="D160" s="74"/>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c r="AY160" s="75"/>
      <c r="AZ160" s="75"/>
      <c r="BA160" s="75"/>
      <c r="BB160" s="75"/>
      <c r="BC160" s="76"/>
      <c r="IA160" s="1">
        <v>13.18</v>
      </c>
      <c r="IB160" s="1" t="s">
        <v>109</v>
      </c>
      <c r="IC160" s="1" t="s">
        <v>369</v>
      </c>
    </row>
    <row r="161" spans="1:239" ht="28.5">
      <c r="A161" s="66">
        <v>13.19</v>
      </c>
      <c r="B161" s="67" t="s">
        <v>108</v>
      </c>
      <c r="C161" s="39" t="s">
        <v>370</v>
      </c>
      <c r="D161" s="68">
        <v>2</v>
      </c>
      <c r="E161" s="69" t="s">
        <v>65</v>
      </c>
      <c r="F161" s="70">
        <v>521.48</v>
      </c>
      <c r="G161" s="40"/>
      <c r="H161" s="24"/>
      <c r="I161" s="47" t="s">
        <v>38</v>
      </c>
      <c r="J161" s="48">
        <f>IF(I161="Less(-)",-1,1)</f>
        <v>1</v>
      </c>
      <c r="K161" s="24" t="s">
        <v>39</v>
      </c>
      <c r="L161" s="24" t="s">
        <v>4</v>
      </c>
      <c r="M161" s="41"/>
      <c r="N161" s="24"/>
      <c r="O161" s="24"/>
      <c r="P161" s="46"/>
      <c r="Q161" s="24"/>
      <c r="R161" s="24"/>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59"/>
      <c r="BA161" s="42">
        <f>ROUND(total_amount_ba($B$2,$D$2,D161,F161,J161,K161,M161),0)</f>
        <v>1043</v>
      </c>
      <c r="BB161" s="60">
        <f>BA161+SUM(N161:AZ161)</f>
        <v>1043</v>
      </c>
      <c r="BC161" s="56" t="str">
        <f>SpellNumber(L161,BB161)</f>
        <v>INR  One Thousand  &amp;Forty Three  Only</v>
      </c>
      <c r="IA161" s="1">
        <v>13.19</v>
      </c>
      <c r="IB161" s="1" t="s">
        <v>108</v>
      </c>
      <c r="IC161" s="1" t="s">
        <v>370</v>
      </c>
      <c r="ID161" s="1">
        <v>2</v>
      </c>
      <c r="IE161" s="3" t="s">
        <v>65</v>
      </c>
    </row>
    <row r="162" spans="1:237" ht="57">
      <c r="A162" s="66">
        <v>13.2</v>
      </c>
      <c r="B162" s="67" t="s">
        <v>284</v>
      </c>
      <c r="C162" s="39" t="s">
        <v>371</v>
      </c>
      <c r="D162" s="74"/>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75"/>
      <c r="BA162" s="75"/>
      <c r="BB162" s="75"/>
      <c r="BC162" s="76"/>
      <c r="IA162" s="1">
        <v>13.2</v>
      </c>
      <c r="IB162" s="1" t="s">
        <v>284</v>
      </c>
      <c r="IC162" s="1" t="s">
        <v>371</v>
      </c>
    </row>
    <row r="163" spans="1:239" ht="28.5">
      <c r="A163" s="70">
        <v>13.21</v>
      </c>
      <c r="B163" s="67" t="s">
        <v>285</v>
      </c>
      <c r="C163" s="39" t="s">
        <v>372</v>
      </c>
      <c r="D163" s="68">
        <v>12</v>
      </c>
      <c r="E163" s="69" t="s">
        <v>65</v>
      </c>
      <c r="F163" s="70">
        <v>438.71</v>
      </c>
      <c r="G163" s="40"/>
      <c r="H163" s="24"/>
      <c r="I163" s="47" t="s">
        <v>38</v>
      </c>
      <c r="J163" s="48">
        <f>IF(I163="Less(-)",-1,1)</f>
        <v>1</v>
      </c>
      <c r="K163" s="24" t="s">
        <v>39</v>
      </c>
      <c r="L163" s="24" t="s">
        <v>4</v>
      </c>
      <c r="M163" s="41"/>
      <c r="N163" s="24"/>
      <c r="O163" s="24"/>
      <c r="P163" s="46"/>
      <c r="Q163" s="24"/>
      <c r="R163" s="24"/>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59"/>
      <c r="BA163" s="42">
        <f>ROUND(total_amount_ba($B$2,$D$2,D163,F163,J163,K163,M163),0)</f>
        <v>5265</v>
      </c>
      <c r="BB163" s="60">
        <f>BA163+SUM(N163:AZ163)</f>
        <v>5265</v>
      </c>
      <c r="BC163" s="56" t="str">
        <f>SpellNumber(L163,BB163)</f>
        <v>INR  Five Thousand Two Hundred &amp; Sixty Five  Only</v>
      </c>
      <c r="IA163" s="1">
        <v>13.21</v>
      </c>
      <c r="IB163" s="1" t="s">
        <v>285</v>
      </c>
      <c r="IC163" s="1" t="s">
        <v>372</v>
      </c>
      <c r="ID163" s="1">
        <v>12</v>
      </c>
      <c r="IE163" s="3" t="s">
        <v>65</v>
      </c>
    </row>
    <row r="164" spans="1:239" ht="57">
      <c r="A164" s="66">
        <v>13.22</v>
      </c>
      <c r="B164" s="67" t="s">
        <v>286</v>
      </c>
      <c r="C164" s="39" t="s">
        <v>373</v>
      </c>
      <c r="D164" s="68">
        <v>8</v>
      </c>
      <c r="E164" s="69" t="s">
        <v>65</v>
      </c>
      <c r="F164" s="70">
        <v>54.09</v>
      </c>
      <c r="G164" s="40"/>
      <c r="H164" s="24"/>
      <c r="I164" s="47" t="s">
        <v>38</v>
      </c>
      <c r="J164" s="48">
        <f>IF(I164="Less(-)",-1,1)</f>
        <v>1</v>
      </c>
      <c r="K164" s="24" t="s">
        <v>39</v>
      </c>
      <c r="L164" s="24" t="s">
        <v>4</v>
      </c>
      <c r="M164" s="41"/>
      <c r="N164" s="24"/>
      <c r="O164" s="24"/>
      <c r="P164" s="46"/>
      <c r="Q164" s="24"/>
      <c r="R164" s="24"/>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59"/>
      <c r="BA164" s="42">
        <f>ROUND(total_amount_ba($B$2,$D$2,D164,F164,J164,K164,M164),0)</f>
        <v>433</v>
      </c>
      <c r="BB164" s="60">
        <f>BA164+SUM(N164:AZ164)</f>
        <v>433</v>
      </c>
      <c r="BC164" s="56" t="str">
        <f>SpellNumber(L164,BB164)</f>
        <v>INR  Four Hundred &amp; Thirty Three  Only</v>
      </c>
      <c r="IA164" s="1">
        <v>13.22</v>
      </c>
      <c r="IB164" s="1" t="s">
        <v>286</v>
      </c>
      <c r="IC164" s="1" t="s">
        <v>373</v>
      </c>
      <c r="ID164" s="1">
        <v>8</v>
      </c>
      <c r="IE164" s="3" t="s">
        <v>65</v>
      </c>
    </row>
    <row r="165" spans="1:237" ht="28.5">
      <c r="A165" s="66">
        <v>13.23</v>
      </c>
      <c r="B165" s="67" t="s">
        <v>237</v>
      </c>
      <c r="C165" s="39" t="s">
        <v>374</v>
      </c>
      <c r="D165" s="74"/>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5"/>
      <c r="AV165" s="75"/>
      <c r="AW165" s="75"/>
      <c r="AX165" s="75"/>
      <c r="AY165" s="75"/>
      <c r="AZ165" s="75"/>
      <c r="BA165" s="75"/>
      <c r="BB165" s="75"/>
      <c r="BC165" s="76"/>
      <c r="IA165" s="1">
        <v>13.23</v>
      </c>
      <c r="IB165" s="1" t="s">
        <v>237</v>
      </c>
      <c r="IC165" s="1" t="s">
        <v>374</v>
      </c>
    </row>
    <row r="166" spans="1:239" ht="28.5">
      <c r="A166" s="66">
        <v>13.24</v>
      </c>
      <c r="B166" s="67" t="s">
        <v>238</v>
      </c>
      <c r="C166" s="39" t="s">
        <v>375</v>
      </c>
      <c r="D166" s="68">
        <v>2</v>
      </c>
      <c r="E166" s="69" t="s">
        <v>65</v>
      </c>
      <c r="F166" s="70">
        <v>317.75</v>
      </c>
      <c r="G166" s="40"/>
      <c r="H166" s="24"/>
      <c r="I166" s="47" t="s">
        <v>38</v>
      </c>
      <c r="J166" s="48">
        <f>IF(I166="Less(-)",-1,1)</f>
        <v>1</v>
      </c>
      <c r="K166" s="24" t="s">
        <v>39</v>
      </c>
      <c r="L166" s="24" t="s">
        <v>4</v>
      </c>
      <c r="M166" s="41"/>
      <c r="N166" s="24"/>
      <c r="O166" s="24"/>
      <c r="P166" s="46"/>
      <c r="Q166" s="24"/>
      <c r="R166" s="24"/>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59"/>
      <c r="BA166" s="42">
        <f>ROUND(total_amount_ba($B$2,$D$2,D166,F166,J166,K166,M166),0)</f>
        <v>636</v>
      </c>
      <c r="BB166" s="60">
        <f>BA166+SUM(N166:AZ166)</f>
        <v>636</v>
      </c>
      <c r="BC166" s="56" t="str">
        <f>SpellNumber(L166,BB166)</f>
        <v>INR  Six Hundred &amp; Thirty Six  Only</v>
      </c>
      <c r="IA166" s="1">
        <v>13.24</v>
      </c>
      <c r="IB166" s="1" t="s">
        <v>238</v>
      </c>
      <c r="IC166" s="1" t="s">
        <v>375</v>
      </c>
      <c r="ID166" s="1">
        <v>2</v>
      </c>
      <c r="IE166" s="3" t="s">
        <v>65</v>
      </c>
    </row>
    <row r="167" spans="1:239" ht="57">
      <c r="A167" s="66">
        <v>13.25</v>
      </c>
      <c r="B167" s="67" t="s">
        <v>287</v>
      </c>
      <c r="C167" s="39" t="s">
        <v>376</v>
      </c>
      <c r="D167" s="68">
        <v>6</v>
      </c>
      <c r="E167" s="69" t="s">
        <v>73</v>
      </c>
      <c r="F167" s="70">
        <v>150.63</v>
      </c>
      <c r="G167" s="40"/>
      <c r="H167" s="24"/>
      <c r="I167" s="47" t="s">
        <v>38</v>
      </c>
      <c r="J167" s="48">
        <f>IF(I167="Less(-)",-1,1)</f>
        <v>1</v>
      </c>
      <c r="K167" s="24" t="s">
        <v>39</v>
      </c>
      <c r="L167" s="24" t="s">
        <v>4</v>
      </c>
      <c r="M167" s="41"/>
      <c r="N167" s="24"/>
      <c r="O167" s="24"/>
      <c r="P167" s="46"/>
      <c r="Q167" s="24"/>
      <c r="R167" s="24"/>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59"/>
      <c r="BA167" s="42">
        <f>ROUND(total_amount_ba($B$2,$D$2,D167,F167,J167,K167,M167),0)</f>
        <v>904</v>
      </c>
      <c r="BB167" s="60">
        <f>BA167+SUM(N167:AZ167)</f>
        <v>904</v>
      </c>
      <c r="BC167" s="56" t="str">
        <f>SpellNumber(L167,BB167)</f>
        <v>INR  Nine Hundred &amp; Four  Only</v>
      </c>
      <c r="IA167" s="1">
        <v>13.25</v>
      </c>
      <c r="IB167" s="1" t="s">
        <v>287</v>
      </c>
      <c r="IC167" s="1" t="s">
        <v>376</v>
      </c>
      <c r="ID167" s="1">
        <v>6</v>
      </c>
      <c r="IE167" s="3" t="s">
        <v>73</v>
      </c>
    </row>
    <row r="168" spans="1:237" ht="15.75">
      <c r="A168" s="66">
        <v>14</v>
      </c>
      <c r="B168" s="67" t="s">
        <v>288</v>
      </c>
      <c r="C168" s="39" t="s">
        <v>377</v>
      </c>
      <c r="D168" s="74"/>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c r="AY168" s="75"/>
      <c r="AZ168" s="75"/>
      <c r="BA168" s="75"/>
      <c r="BB168" s="75"/>
      <c r="BC168" s="76"/>
      <c r="IA168" s="1">
        <v>14</v>
      </c>
      <c r="IB168" s="1" t="s">
        <v>288</v>
      </c>
      <c r="IC168" s="1" t="s">
        <v>377</v>
      </c>
    </row>
    <row r="169" spans="1:239" ht="409.5">
      <c r="A169" s="66">
        <v>14.01</v>
      </c>
      <c r="B169" s="67" t="s">
        <v>239</v>
      </c>
      <c r="C169" s="39" t="s">
        <v>378</v>
      </c>
      <c r="D169" s="68">
        <v>0.7</v>
      </c>
      <c r="E169" s="69" t="s">
        <v>241</v>
      </c>
      <c r="F169" s="70">
        <v>4985.92</v>
      </c>
      <c r="G169" s="40"/>
      <c r="H169" s="24"/>
      <c r="I169" s="47" t="s">
        <v>38</v>
      </c>
      <c r="J169" s="48">
        <f aca="true" t="shared" si="1" ref="J169:J182">IF(I169="Less(-)",-1,1)</f>
        <v>1</v>
      </c>
      <c r="K169" s="24" t="s">
        <v>39</v>
      </c>
      <c r="L169" s="24" t="s">
        <v>4</v>
      </c>
      <c r="M169" s="41"/>
      <c r="N169" s="24"/>
      <c r="O169" s="24"/>
      <c r="P169" s="46"/>
      <c r="Q169" s="24"/>
      <c r="R169" s="24"/>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59"/>
      <c r="BA169" s="42">
        <f aca="true" t="shared" si="2" ref="BA169:BA182">ROUND(total_amount_ba($B$2,$D$2,D169,F169,J169,K169,M169),0)</f>
        <v>3490</v>
      </c>
      <c r="BB169" s="60">
        <f aca="true" t="shared" si="3" ref="BB169:BB182">BA169+SUM(N169:AZ169)</f>
        <v>3490</v>
      </c>
      <c r="BC169" s="56" t="str">
        <f aca="true" t="shared" si="4" ref="BC169:BC183">SpellNumber(L169,BB169)</f>
        <v>INR  Three Thousand Four Hundred &amp; Ninety  Only</v>
      </c>
      <c r="IA169" s="1">
        <v>14.01</v>
      </c>
      <c r="IB169" s="73" t="s">
        <v>239</v>
      </c>
      <c r="IC169" s="1" t="s">
        <v>378</v>
      </c>
      <c r="ID169" s="1">
        <v>0.7</v>
      </c>
      <c r="IE169" s="3" t="s">
        <v>241</v>
      </c>
    </row>
    <row r="170" spans="1:239" ht="375">
      <c r="A170" s="66">
        <v>14.02</v>
      </c>
      <c r="B170" s="67" t="s">
        <v>289</v>
      </c>
      <c r="C170" s="39" t="s">
        <v>379</v>
      </c>
      <c r="D170" s="68">
        <v>2</v>
      </c>
      <c r="E170" s="69" t="s">
        <v>242</v>
      </c>
      <c r="F170" s="70">
        <v>457.51</v>
      </c>
      <c r="G170" s="65">
        <v>20610</v>
      </c>
      <c r="H170" s="50"/>
      <c r="I170" s="51" t="s">
        <v>38</v>
      </c>
      <c r="J170" s="52">
        <f t="shared" si="1"/>
        <v>1</v>
      </c>
      <c r="K170" s="50" t="s">
        <v>39</v>
      </c>
      <c r="L170" s="50" t="s">
        <v>4</v>
      </c>
      <c r="M170" s="53"/>
      <c r="N170" s="50"/>
      <c r="O170" s="50"/>
      <c r="P170" s="54"/>
      <c r="Q170" s="50"/>
      <c r="R170" s="50"/>
      <c r="S170" s="54"/>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c r="AZ170" s="54"/>
      <c r="BA170" s="42">
        <f t="shared" si="2"/>
        <v>915</v>
      </c>
      <c r="BB170" s="55">
        <f t="shared" si="3"/>
        <v>915</v>
      </c>
      <c r="BC170" s="56" t="str">
        <f t="shared" si="4"/>
        <v>INR  Nine Hundred &amp; Fifteen  Only</v>
      </c>
      <c r="IA170" s="1">
        <v>14.02</v>
      </c>
      <c r="IB170" s="73" t="s">
        <v>289</v>
      </c>
      <c r="IC170" s="1" t="s">
        <v>379</v>
      </c>
      <c r="ID170" s="1">
        <v>2</v>
      </c>
      <c r="IE170" s="3" t="s">
        <v>242</v>
      </c>
    </row>
    <row r="171" spans="1:239" ht="315">
      <c r="A171" s="66">
        <v>14.03</v>
      </c>
      <c r="B171" s="67" t="s">
        <v>290</v>
      </c>
      <c r="C171" s="39" t="s">
        <v>380</v>
      </c>
      <c r="D171" s="68">
        <v>5</v>
      </c>
      <c r="E171" s="69" t="s">
        <v>242</v>
      </c>
      <c r="F171" s="70">
        <v>51.61</v>
      </c>
      <c r="G171" s="40"/>
      <c r="H171" s="24"/>
      <c r="I171" s="47" t="s">
        <v>38</v>
      </c>
      <c r="J171" s="48">
        <f t="shared" si="1"/>
        <v>1</v>
      </c>
      <c r="K171" s="24" t="s">
        <v>39</v>
      </c>
      <c r="L171" s="24" t="s">
        <v>4</v>
      </c>
      <c r="M171" s="41"/>
      <c r="N171" s="24"/>
      <c r="O171" s="24"/>
      <c r="P171" s="46"/>
      <c r="Q171" s="24"/>
      <c r="R171" s="24"/>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59"/>
      <c r="BA171" s="42">
        <f t="shared" si="2"/>
        <v>258</v>
      </c>
      <c r="BB171" s="60">
        <f t="shared" si="3"/>
        <v>258</v>
      </c>
      <c r="BC171" s="56" t="str">
        <f t="shared" si="4"/>
        <v>INR  Two Hundred &amp; Fifty Eight  Only</v>
      </c>
      <c r="IA171" s="1">
        <v>14.03</v>
      </c>
      <c r="IB171" s="73" t="s">
        <v>290</v>
      </c>
      <c r="IC171" s="1" t="s">
        <v>380</v>
      </c>
      <c r="ID171" s="1">
        <v>5</v>
      </c>
      <c r="IE171" s="3" t="s">
        <v>242</v>
      </c>
    </row>
    <row r="172" spans="1:239" ht="165">
      <c r="A172" s="66">
        <v>14.04</v>
      </c>
      <c r="B172" s="67" t="s">
        <v>291</v>
      </c>
      <c r="C172" s="39" t="s">
        <v>381</v>
      </c>
      <c r="D172" s="68">
        <v>17</v>
      </c>
      <c r="E172" s="69" t="s">
        <v>242</v>
      </c>
      <c r="F172" s="70">
        <v>29.32</v>
      </c>
      <c r="G172" s="40"/>
      <c r="H172" s="24"/>
      <c r="I172" s="47" t="s">
        <v>38</v>
      </c>
      <c r="J172" s="48">
        <f t="shared" si="1"/>
        <v>1</v>
      </c>
      <c r="K172" s="24" t="s">
        <v>39</v>
      </c>
      <c r="L172" s="24" t="s">
        <v>4</v>
      </c>
      <c r="M172" s="41"/>
      <c r="N172" s="24"/>
      <c r="O172" s="24"/>
      <c r="P172" s="46"/>
      <c r="Q172" s="24"/>
      <c r="R172" s="24"/>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59"/>
      <c r="BA172" s="42">
        <f t="shared" si="2"/>
        <v>498</v>
      </c>
      <c r="BB172" s="60">
        <f t="shared" si="3"/>
        <v>498</v>
      </c>
      <c r="BC172" s="56" t="str">
        <f t="shared" si="4"/>
        <v>INR  Four Hundred &amp; Ninety Eight  Only</v>
      </c>
      <c r="IA172" s="1">
        <v>14.04</v>
      </c>
      <c r="IB172" s="73" t="s">
        <v>291</v>
      </c>
      <c r="IC172" s="1" t="s">
        <v>381</v>
      </c>
      <c r="ID172" s="1">
        <v>17</v>
      </c>
      <c r="IE172" s="3" t="s">
        <v>242</v>
      </c>
    </row>
    <row r="173" spans="1:239" ht="255">
      <c r="A173" s="66">
        <v>14.05</v>
      </c>
      <c r="B173" s="67" t="s">
        <v>292</v>
      </c>
      <c r="C173" s="39" t="s">
        <v>382</v>
      </c>
      <c r="D173" s="68">
        <v>2</v>
      </c>
      <c r="E173" s="69" t="s">
        <v>242</v>
      </c>
      <c r="F173" s="70">
        <v>504.43</v>
      </c>
      <c r="G173" s="40"/>
      <c r="H173" s="24"/>
      <c r="I173" s="47" t="s">
        <v>38</v>
      </c>
      <c r="J173" s="48">
        <f t="shared" si="1"/>
        <v>1</v>
      </c>
      <c r="K173" s="24" t="s">
        <v>39</v>
      </c>
      <c r="L173" s="24" t="s">
        <v>4</v>
      </c>
      <c r="M173" s="41"/>
      <c r="N173" s="24"/>
      <c r="O173" s="24"/>
      <c r="P173" s="46"/>
      <c r="Q173" s="24"/>
      <c r="R173" s="24"/>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59"/>
      <c r="BA173" s="42">
        <f t="shared" si="2"/>
        <v>1009</v>
      </c>
      <c r="BB173" s="60">
        <f t="shared" si="3"/>
        <v>1009</v>
      </c>
      <c r="BC173" s="56" t="str">
        <f t="shared" si="4"/>
        <v>INR  One Thousand  &amp;Nine  Only</v>
      </c>
      <c r="IA173" s="1">
        <v>14.05</v>
      </c>
      <c r="IB173" s="73" t="s">
        <v>292</v>
      </c>
      <c r="IC173" s="1" t="s">
        <v>382</v>
      </c>
      <c r="ID173" s="1">
        <v>2</v>
      </c>
      <c r="IE173" s="3" t="s">
        <v>242</v>
      </c>
    </row>
    <row r="174" spans="1:239" ht="409.5">
      <c r="A174" s="66">
        <v>14.06</v>
      </c>
      <c r="B174" s="67" t="s">
        <v>293</v>
      </c>
      <c r="C174" s="39" t="s">
        <v>383</v>
      </c>
      <c r="D174" s="68">
        <v>1.9</v>
      </c>
      <c r="E174" s="69" t="s">
        <v>110</v>
      </c>
      <c r="F174" s="70">
        <v>1972.2</v>
      </c>
      <c r="G174" s="40"/>
      <c r="H174" s="24"/>
      <c r="I174" s="47" t="s">
        <v>38</v>
      </c>
      <c r="J174" s="48">
        <f t="shared" si="1"/>
        <v>1</v>
      </c>
      <c r="K174" s="24" t="s">
        <v>39</v>
      </c>
      <c r="L174" s="24" t="s">
        <v>4</v>
      </c>
      <c r="M174" s="41"/>
      <c r="N174" s="24"/>
      <c r="O174" s="24"/>
      <c r="P174" s="46"/>
      <c r="Q174" s="24"/>
      <c r="R174" s="24"/>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59"/>
      <c r="BA174" s="42">
        <f t="shared" si="2"/>
        <v>3747</v>
      </c>
      <c r="BB174" s="60">
        <f t="shared" si="3"/>
        <v>3747</v>
      </c>
      <c r="BC174" s="56" t="str">
        <f t="shared" si="4"/>
        <v>INR  Three Thousand Seven Hundred &amp; Forty Seven  Only</v>
      </c>
      <c r="IA174" s="1">
        <v>14.06</v>
      </c>
      <c r="IB174" s="73" t="s">
        <v>293</v>
      </c>
      <c r="IC174" s="1" t="s">
        <v>383</v>
      </c>
      <c r="ID174" s="1">
        <v>1.9</v>
      </c>
      <c r="IE174" s="3" t="s">
        <v>110</v>
      </c>
    </row>
    <row r="175" spans="1:239" ht="285">
      <c r="A175" s="66">
        <v>14.07</v>
      </c>
      <c r="B175" s="67" t="s">
        <v>294</v>
      </c>
      <c r="C175" s="39" t="s">
        <v>384</v>
      </c>
      <c r="D175" s="68">
        <v>35</v>
      </c>
      <c r="E175" s="69" t="s">
        <v>110</v>
      </c>
      <c r="F175" s="70">
        <v>155.8</v>
      </c>
      <c r="G175" s="40"/>
      <c r="H175" s="24"/>
      <c r="I175" s="47" t="s">
        <v>38</v>
      </c>
      <c r="J175" s="48">
        <f t="shared" si="1"/>
        <v>1</v>
      </c>
      <c r="K175" s="24" t="s">
        <v>39</v>
      </c>
      <c r="L175" s="24" t="s">
        <v>4</v>
      </c>
      <c r="M175" s="41"/>
      <c r="N175" s="24"/>
      <c r="O175" s="24"/>
      <c r="P175" s="46"/>
      <c r="Q175" s="24"/>
      <c r="R175" s="24"/>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59"/>
      <c r="BA175" s="42">
        <f t="shared" si="2"/>
        <v>5453</v>
      </c>
      <c r="BB175" s="60">
        <f t="shared" si="3"/>
        <v>5453</v>
      </c>
      <c r="BC175" s="56" t="str">
        <f t="shared" si="4"/>
        <v>INR  Five Thousand Four Hundred &amp; Fifty Three  Only</v>
      </c>
      <c r="IA175" s="1">
        <v>14.07</v>
      </c>
      <c r="IB175" s="73" t="s">
        <v>294</v>
      </c>
      <c r="IC175" s="1" t="s">
        <v>384</v>
      </c>
      <c r="ID175" s="1">
        <v>35</v>
      </c>
      <c r="IE175" s="3" t="s">
        <v>110</v>
      </c>
    </row>
    <row r="176" spans="1:239" ht="210">
      <c r="A176" s="66">
        <v>14.08</v>
      </c>
      <c r="B176" s="67" t="s">
        <v>295</v>
      </c>
      <c r="C176" s="39" t="s">
        <v>385</v>
      </c>
      <c r="D176" s="68">
        <v>1</v>
      </c>
      <c r="E176" s="69" t="s">
        <v>242</v>
      </c>
      <c r="F176" s="70">
        <v>293.29</v>
      </c>
      <c r="G176" s="40"/>
      <c r="H176" s="24"/>
      <c r="I176" s="47" t="s">
        <v>38</v>
      </c>
      <c r="J176" s="48">
        <f t="shared" si="1"/>
        <v>1</v>
      </c>
      <c r="K176" s="24" t="s">
        <v>39</v>
      </c>
      <c r="L176" s="24" t="s">
        <v>4</v>
      </c>
      <c r="M176" s="41"/>
      <c r="N176" s="24"/>
      <c r="O176" s="24"/>
      <c r="P176" s="46"/>
      <c r="Q176" s="24"/>
      <c r="R176" s="24"/>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59"/>
      <c r="BA176" s="42">
        <f t="shared" si="2"/>
        <v>293</v>
      </c>
      <c r="BB176" s="60">
        <f t="shared" si="3"/>
        <v>293</v>
      </c>
      <c r="BC176" s="56" t="str">
        <f t="shared" si="4"/>
        <v>INR  Two Hundred &amp; Ninety Three  Only</v>
      </c>
      <c r="IA176" s="1">
        <v>14.08</v>
      </c>
      <c r="IB176" s="73" t="s">
        <v>295</v>
      </c>
      <c r="IC176" s="1" t="s">
        <v>385</v>
      </c>
      <c r="ID176" s="1">
        <v>1</v>
      </c>
      <c r="IE176" s="3" t="s">
        <v>242</v>
      </c>
    </row>
    <row r="177" spans="1:239" ht="142.5" customHeight="1">
      <c r="A177" s="66">
        <v>14.09</v>
      </c>
      <c r="B177" s="67" t="s">
        <v>296</v>
      </c>
      <c r="C177" s="39" t="s">
        <v>386</v>
      </c>
      <c r="D177" s="68">
        <v>4.25</v>
      </c>
      <c r="E177" s="69" t="s">
        <v>110</v>
      </c>
      <c r="F177" s="70">
        <v>542.74</v>
      </c>
      <c r="G177" s="40"/>
      <c r="H177" s="24"/>
      <c r="I177" s="47" t="s">
        <v>38</v>
      </c>
      <c r="J177" s="48">
        <f t="shared" si="1"/>
        <v>1</v>
      </c>
      <c r="K177" s="24" t="s">
        <v>39</v>
      </c>
      <c r="L177" s="24" t="s">
        <v>4</v>
      </c>
      <c r="M177" s="41"/>
      <c r="N177" s="24"/>
      <c r="O177" s="24"/>
      <c r="P177" s="46"/>
      <c r="Q177" s="24"/>
      <c r="R177" s="24"/>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59"/>
      <c r="BA177" s="42">
        <f t="shared" si="2"/>
        <v>2307</v>
      </c>
      <c r="BB177" s="60">
        <f t="shared" si="3"/>
        <v>2307</v>
      </c>
      <c r="BC177" s="56" t="str">
        <f t="shared" si="4"/>
        <v>INR  Two Thousand Three Hundred &amp; Seven  Only</v>
      </c>
      <c r="IA177" s="1">
        <v>14.09</v>
      </c>
      <c r="IB177" s="73" t="s">
        <v>296</v>
      </c>
      <c r="IC177" s="1" t="s">
        <v>386</v>
      </c>
      <c r="ID177" s="1">
        <v>4.25</v>
      </c>
      <c r="IE177" s="3" t="s">
        <v>110</v>
      </c>
    </row>
    <row r="178" spans="1:239" ht="55.5" customHeight="1">
      <c r="A178" s="66">
        <v>14.1</v>
      </c>
      <c r="B178" s="67" t="s">
        <v>297</v>
      </c>
      <c r="C178" s="39" t="s">
        <v>387</v>
      </c>
      <c r="D178" s="68">
        <v>2</v>
      </c>
      <c r="E178" s="69" t="s">
        <v>242</v>
      </c>
      <c r="F178" s="70">
        <v>2053.04</v>
      </c>
      <c r="G178" s="40"/>
      <c r="H178" s="24"/>
      <c r="I178" s="47" t="s">
        <v>38</v>
      </c>
      <c r="J178" s="48">
        <f t="shared" si="1"/>
        <v>1</v>
      </c>
      <c r="K178" s="24" t="s">
        <v>39</v>
      </c>
      <c r="L178" s="24" t="s">
        <v>4</v>
      </c>
      <c r="M178" s="41"/>
      <c r="N178" s="24"/>
      <c r="O178" s="24"/>
      <c r="P178" s="46"/>
      <c r="Q178" s="24"/>
      <c r="R178" s="24"/>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59"/>
      <c r="BA178" s="42">
        <f t="shared" si="2"/>
        <v>4106</v>
      </c>
      <c r="BB178" s="60">
        <f t="shared" si="3"/>
        <v>4106</v>
      </c>
      <c r="BC178" s="56" t="str">
        <f t="shared" si="4"/>
        <v>INR  Four Thousand One Hundred &amp; Six  Only</v>
      </c>
      <c r="IA178" s="1">
        <v>14.1</v>
      </c>
      <c r="IB178" s="73" t="s">
        <v>297</v>
      </c>
      <c r="IC178" s="1" t="s">
        <v>387</v>
      </c>
      <c r="ID178" s="1">
        <v>2</v>
      </c>
      <c r="IE178" s="3" t="s">
        <v>242</v>
      </c>
    </row>
    <row r="179" spans="1:239" ht="34.5" customHeight="1">
      <c r="A179" s="66">
        <v>14.11</v>
      </c>
      <c r="B179" s="67" t="s">
        <v>298</v>
      </c>
      <c r="C179" s="39" t="s">
        <v>388</v>
      </c>
      <c r="D179" s="68">
        <v>2</v>
      </c>
      <c r="E179" s="69" t="s">
        <v>301</v>
      </c>
      <c r="F179" s="70">
        <v>181.85</v>
      </c>
      <c r="G179" s="65">
        <v>37800</v>
      </c>
      <c r="H179" s="50"/>
      <c r="I179" s="51" t="s">
        <v>38</v>
      </c>
      <c r="J179" s="52">
        <f t="shared" si="1"/>
        <v>1</v>
      </c>
      <c r="K179" s="50" t="s">
        <v>39</v>
      </c>
      <c r="L179" s="50" t="s">
        <v>4</v>
      </c>
      <c r="M179" s="53"/>
      <c r="N179" s="50"/>
      <c r="O179" s="50"/>
      <c r="P179" s="54"/>
      <c r="Q179" s="50"/>
      <c r="R179" s="50"/>
      <c r="S179" s="54"/>
      <c r="T179" s="54"/>
      <c r="U179" s="54"/>
      <c r="V179" s="54"/>
      <c r="W179" s="54"/>
      <c r="X179" s="54"/>
      <c r="Y179" s="54"/>
      <c r="Z179" s="54"/>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4"/>
      <c r="AW179" s="54"/>
      <c r="AX179" s="54"/>
      <c r="AY179" s="54"/>
      <c r="AZ179" s="54"/>
      <c r="BA179" s="42">
        <f t="shared" si="2"/>
        <v>364</v>
      </c>
      <c r="BB179" s="55">
        <f t="shared" si="3"/>
        <v>364</v>
      </c>
      <c r="BC179" s="56" t="str">
        <f t="shared" si="4"/>
        <v>INR  Three Hundred &amp; Sixty Four  Only</v>
      </c>
      <c r="IA179" s="1">
        <v>14.11</v>
      </c>
      <c r="IB179" s="73" t="s">
        <v>298</v>
      </c>
      <c r="IC179" s="1" t="s">
        <v>388</v>
      </c>
      <c r="ID179" s="1">
        <v>2</v>
      </c>
      <c r="IE179" s="3" t="s">
        <v>301</v>
      </c>
    </row>
    <row r="180" spans="1:239" ht="88.5" customHeight="1">
      <c r="A180" s="66">
        <v>14.12</v>
      </c>
      <c r="B180" s="67" t="s">
        <v>299</v>
      </c>
      <c r="C180" s="39" t="s">
        <v>389</v>
      </c>
      <c r="D180" s="68">
        <v>0.5</v>
      </c>
      <c r="E180" s="69" t="s">
        <v>110</v>
      </c>
      <c r="F180" s="70">
        <v>803.15</v>
      </c>
      <c r="G180" s="65">
        <v>37800</v>
      </c>
      <c r="H180" s="50"/>
      <c r="I180" s="51" t="s">
        <v>38</v>
      </c>
      <c r="J180" s="52">
        <f t="shared" si="1"/>
        <v>1</v>
      </c>
      <c r="K180" s="50" t="s">
        <v>39</v>
      </c>
      <c r="L180" s="50" t="s">
        <v>4</v>
      </c>
      <c r="M180" s="53"/>
      <c r="N180" s="50"/>
      <c r="O180" s="50"/>
      <c r="P180" s="54"/>
      <c r="Q180" s="50"/>
      <c r="R180" s="50"/>
      <c r="S180" s="54"/>
      <c r="T180" s="54"/>
      <c r="U180" s="54"/>
      <c r="V180" s="54"/>
      <c r="W180" s="54"/>
      <c r="X180" s="54"/>
      <c r="Y180" s="54"/>
      <c r="Z180" s="54"/>
      <c r="AA180" s="54"/>
      <c r="AB180" s="54"/>
      <c r="AC180" s="54"/>
      <c r="AD180" s="54"/>
      <c r="AE180" s="54"/>
      <c r="AF180" s="54"/>
      <c r="AG180" s="54"/>
      <c r="AH180" s="54"/>
      <c r="AI180" s="54"/>
      <c r="AJ180" s="54"/>
      <c r="AK180" s="54"/>
      <c r="AL180" s="54"/>
      <c r="AM180" s="54"/>
      <c r="AN180" s="54"/>
      <c r="AO180" s="54"/>
      <c r="AP180" s="54"/>
      <c r="AQ180" s="54"/>
      <c r="AR180" s="54"/>
      <c r="AS180" s="54"/>
      <c r="AT180" s="54"/>
      <c r="AU180" s="54"/>
      <c r="AV180" s="54"/>
      <c r="AW180" s="54"/>
      <c r="AX180" s="54"/>
      <c r="AY180" s="54"/>
      <c r="AZ180" s="54"/>
      <c r="BA180" s="42">
        <f t="shared" si="2"/>
        <v>402</v>
      </c>
      <c r="BB180" s="55">
        <f t="shared" si="3"/>
        <v>402</v>
      </c>
      <c r="BC180" s="56" t="str">
        <f t="shared" si="4"/>
        <v>INR  Four Hundred &amp; Two  Only</v>
      </c>
      <c r="IA180" s="1">
        <v>14.12</v>
      </c>
      <c r="IB180" s="73" t="s">
        <v>299</v>
      </c>
      <c r="IC180" s="1" t="s">
        <v>389</v>
      </c>
      <c r="ID180" s="1">
        <v>0.5</v>
      </c>
      <c r="IE180" s="3" t="s">
        <v>110</v>
      </c>
    </row>
    <row r="181" spans="1:239" ht="69" customHeight="1">
      <c r="A181" s="66">
        <v>14.13</v>
      </c>
      <c r="B181" s="67" t="s">
        <v>240</v>
      </c>
      <c r="C181" s="39" t="s">
        <v>390</v>
      </c>
      <c r="D181" s="68">
        <v>2</v>
      </c>
      <c r="E181" s="69" t="s">
        <v>242</v>
      </c>
      <c r="F181" s="70">
        <v>815.75</v>
      </c>
      <c r="G181" s="65">
        <v>37800</v>
      </c>
      <c r="H181" s="50"/>
      <c r="I181" s="51" t="s">
        <v>38</v>
      </c>
      <c r="J181" s="52">
        <f t="shared" si="1"/>
        <v>1</v>
      </c>
      <c r="K181" s="50" t="s">
        <v>39</v>
      </c>
      <c r="L181" s="50" t="s">
        <v>4</v>
      </c>
      <c r="M181" s="53"/>
      <c r="N181" s="50"/>
      <c r="O181" s="50"/>
      <c r="P181" s="54"/>
      <c r="Q181" s="50"/>
      <c r="R181" s="50"/>
      <c r="S181" s="54"/>
      <c r="T181" s="54"/>
      <c r="U181" s="54"/>
      <c r="V181" s="54"/>
      <c r="W181" s="54"/>
      <c r="X181" s="54"/>
      <c r="Y181" s="54"/>
      <c r="Z181" s="54"/>
      <c r="AA181" s="54"/>
      <c r="AB181" s="54"/>
      <c r="AC181" s="54"/>
      <c r="AD181" s="54"/>
      <c r="AE181" s="54"/>
      <c r="AF181" s="54"/>
      <c r="AG181" s="54"/>
      <c r="AH181" s="54"/>
      <c r="AI181" s="54"/>
      <c r="AJ181" s="54"/>
      <c r="AK181" s="54"/>
      <c r="AL181" s="54"/>
      <c r="AM181" s="54"/>
      <c r="AN181" s="54"/>
      <c r="AO181" s="54"/>
      <c r="AP181" s="54"/>
      <c r="AQ181" s="54"/>
      <c r="AR181" s="54"/>
      <c r="AS181" s="54"/>
      <c r="AT181" s="54"/>
      <c r="AU181" s="54"/>
      <c r="AV181" s="54"/>
      <c r="AW181" s="54"/>
      <c r="AX181" s="54"/>
      <c r="AY181" s="54"/>
      <c r="AZ181" s="54"/>
      <c r="BA181" s="42">
        <f t="shared" si="2"/>
        <v>1632</v>
      </c>
      <c r="BB181" s="55">
        <f t="shared" si="3"/>
        <v>1632</v>
      </c>
      <c r="BC181" s="56" t="str">
        <f t="shared" si="4"/>
        <v>INR  One Thousand Six Hundred &amp; Thirty Two  Only</v>
      </c>
      <c r="IA181" s="1">
        <v>14.13</v>
      </c>
      <c r="IB181" s="73" t="s">
        <v>240</v>
      </c>
      <c r="IC181" s="1" t="s">
        <v>390</v>
      </c>
      <c r="ID181" s="1">
        <v>2</v>
      </c>
      <c r="IE181" s="3" t="s">
        <v>242</v>
      </c>
    </row>
    <row r="182" spans="1:239" ht="409.5">
      <c r="A182" s="66">
        <v>14.14</v>
      </c>
      <c r="B182" s="67" t="s">
        <v>300</v>
      </c>
      <c r="C182" s="39" t="s">
        <v>391</v>
      </c>
      <c r="D182" s="68">
        <v>1</v>
      </c>
      <c r="E182" s="69" t="s">
        <v>302</v>
      </c>
      <c r="F182" s="70">
        <v>119382.72</v>
      </c>
      <c r="G182" s="65">
        <v>37800</v>
      </c>
      <c r="H182" s="50"/>
      <c r="I182" s="51" t="s">
        <v>38</v>
      </c>
      <c r="J182" s="52">
        <f t="shared" si="1"/>
        <v>1</v>
      </c>
      <c r="K182" s="50" t="s">
        <v>39</v>
      </c>
      <c r="L182" s="50" t="s">
        <v>4</v>
      </c>
      <c r="M182" s="53"/>
      <c r="N182" s="50"/>
      <c r="O182" s="50"/>
      <c r="P182" s="54"/>
      <c r="Q182" s="50"/>
      <c r="R182" s="50"/>
      <c r="S182" s="54"/>
      <c r="T182" s="54"/>
      <c r="U182" s="54"/>
      <c r="V182" s="54"/>
      <c r="W182" s="54"/>
      <c r="X182" s="54"/>
      <c r="Y182" s="54"/>
      <c r="Z182" s="54"/>
      <c r="AA182" s="54"/>
      <c r="AB182" s="54"/>
      <c r="AC182" s="54"/>
      <c r="AD182" s="54"/>
      <c r="AE182" s="54"/>
      <c r="AF182" s="54"/>
      <c r="AG182" s="54"/>
      <c r="AH182" s="54"/>
      <c r="AI182" s="54"/>
      <c r="AJ182" s="54"/>
      <c r="AK182" s="54"/>
      <c r="AL182" s="54"/>
      <c r="AM182" s="54"/>
      <c r="AN182" s="54"/>
      <c r="AO182" s="54"/>
      <c r="AP182" s="54"/>
      <c r="AQ182" s="54"/>
      <c r="AR182" s="54"/>
      <c r="AS182" s="54"/>
      <c r="AT182" s="54"/>
      <c r="AU182" s="54"/>
      <c r="AV182" s="54"/>
      <c r="AW182" s="54"/>
      <c r="AX182" s="54"/>
      <c r="AY182" s="54"/>
      <c r="AZ182" s="54"/>
      <c r="BA182" s="42">
        <f t="shared" si="2"/>
        <v>119383</v>
      </c>
      <c r="BB182" s="55">
        <f t="shared" si="3"/>
        <v>119383</v>
      </c>
      <c r="BC182" s="56" t="str">
        <f t="shared" si="4"/>
        <v>INR  One Lakh Nineteen Thousand Three Hundred &amp; Eighty Three  Only</v>
      </c>
      <c r="IA182" s="1">
        <v>14.14</v>
      </c>
      <c r="IB182" s="73" t="s">
        <v>300</v>
      </c>
      <c r="IC182" s="1" t="s">
        <v>391</v>
      </c>
      <c r="ID182" s="1">
        <v>1</v>
      </c>
      <c r="IE182" s="3" t="s">
        <v>302</v>
      </c>
    </row>
    <row r="183" spans="1:55" ht="28.5">
      <c r="A183" s="25" t="s">
        <v>46</v>
      </c>
      <c r="B183" s="26"/>
      <c r="C183" s="27"/>
      <c r="D183" s="43"/>
      <c r="E183" s="43"/>
      <c r="F183" s="43"/>
      <c r="G183" s="43"/>
      <c r="H183" s="61"/>
      <c r="I183" s="61"/>
      <c r="J183" s="61"/>
      <c r="K183" s="61"/>
      <c r="L183" s="6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63">
        <f>SUM(BA13:BA182)</f>
        <v>360112</v>
      </c>
      <c r="BB183" s="64">
        <f>SUM(BB13:BB182)</f>
        <v>360112</v>
      </c>
      <c r="BC183" s="56" t="str">
        <f t="shared" si="4"/>
        <v>  Three Lakh Sixty Thousand One Hundred &amp; Twelve  Only</v>
      </c>
    </row>
    <row r="184" spans="1:55" ht="39" customHeight="1">
      <c r="A184" s="26" t="s">
        <v>47</v>
      </c>
      <c r="B184" s="28"/>
      <c r="C184" s="29"/>
      <c r="D184" s="30"/>
      <c r="E184" s="44" t="s">
        <v>54</v>
      </c>
      <c r="F184" s="45"/>
      <c r="G184" s="31"/>
      <c r="H184" s="32"/>
      <c r="I184" s="32"/>
      <c r="J184" s="32"/>
      <c r="K184" s="33"/>
      <c r="L184" s="34"/>
      <c r="M184" s="35"/>
      <c r="N184" s="36"/>
      <c r="O184" s="22"/>
      <c r="P184" s="22"/>
      <c r="Q184" s="22"/>
      <c r="R184" s="22"/>
      <c r="S184" s="22"/>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37">
        <f>IF(ISBLANK(F184),0,IF(E184="Excess (+)",ROUND(BA183+(BA183*F184),2),IF(E184="Less (-)",ROUND(BA183+(BA183*F184*(-1)),2),IF(E184="At Par",BA183,0))))</f>
        <v>0</v>
      </c>
      <c r="BB184" s="38">
        <f>ROUND(BA184,0)</f>
        <v>0</v>
      </c>
      <c r="BC184" s="21" t="str">
        <f>SpellNumber($E$2,BB184)</f>
        <v>INR Zero Only</v>
      </c>
    </row>
    <row r="185" spans="1:55" ht="18">
      <c r="A185" s="25" t="s">
        <v>48</v>
      </c>
      <c r="B185" s="25"/>
      <c r="C185" s="78" t="str">
        <f>SpellNumber($E$2,BB184)</f>
        <v>INR Zero Only</v>
      </c>
      <c r="D185" s="78"/>
      <c r="E185" s="78"/>
      <c r="F185" s="78"/>
      <c r="G185" s="78"/>
      <c r="H185" s="78"/>
      <c r="I185" s="78"/>
      <c r="J185" s="78"/>
      <c r="K185" s="78"/>
      <c r="L185" s="78"/>
      <c r="M185" s="78"/>
      <c r="N185" s="78"/>
      <c r="O185" s="78"/>
      <c r="P185" s="78"/>
      <c r="Q185" s="78"/>
      <c r="R185" s="78"/>
      <c r="S185" s="78"/>
      <c r="T185" s="78"/>
      <c r="U185" s="78"/>
      <c r="V185" s="78"/>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row>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7" ht="15"/>
    <row r="258" ht="15"/>
    <row r="260" ht="15"/>
    <row r="261" ht="15"/>
    <row r="262" ht="15"/>
    <row r="263" ht="15"/>
    <row r="264" ht="15"/>
    <row r="265" ht="15"/>
    <row r="266" ht="15"/>
    <row r="267" ht="15"/>
    <row r="268" ht="15"/>
    <row r="269" ht="15"/>
    <row r="270" ht="15"/>
    <row r="271" ht="15"/>
    <row r="272" ht="15"/>
    <row r="273"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sheetData>
  <sheetProtection password="9E83" sheet="1"/>
  <autoFilter ref="A11:BC185"/>
  <mergeCells count="88">
    <mergeCell ref="A9:BC9"/>
    <mergeCell ref="C185:BC185"/>
    <mergeCell ref="A1:L1"/>
    <mergeCell ref="A4:BC4"/>
    <mergeCell ref="A5:BC5"/>
    <mergeCell ref="A6:BC6"/>
    <mergeCell ref="A7:BC7"/>
    <mergeCell ref="B8:BC8"/>
    <mergeCell ref="D13:BC13"/>
    <mergeCell ref="D14:BC14"/>
    <mergeCell ref="D16:BC16"/>
    <mergeCell ref="D17:BC17"/>
    <mergeCell ref="D19:BC19"/>
    <mergeCell ref="D21:BC21"/>
    <mergeCell ref="D23:BC23"/>
    <mergeCell ref="D25:BC25"/>
    <mergeCell ref="D26:BC26"/>
    <mergeCell ref="D28:BC28"/>
    <mergeCell ref="D30:BC30"/>
    <mergeCell ref="D31:BC31"/>
    <mergeCell ref="D32:BC32"/>
    <mergeCell ref="D35:BC35"/>
    <mergeCell ref="D36:BC36"/>
    <mergeCell ref="D38:BC38"/>
    <mergeCell ref="D41:BC41"/>
    <mergeCell ref="D43:BC43"/>
    <mergeCell ref="D45:BC45"/>
    <mergeCell ref="D48:BC48"/>
    <mergeCell ref="D50:BC50"/>
    <mergeCell ref="D52:BC52"/>
    <mergeCell ref="D54:BC54"/>
    <mergeCell ref="D56:BC56"/>
    <mergeCell ref="D58:BC58"/>
    <mergeCell ref="D59:BC59"/>
    <mergeCell ref="D61:BC61"/>
    <mergeCell ref="D63:BC63"/>
    <mergeCell ref="D64:BC64"/>
    <mergeCell ref="D66:BC66"/>
    <mergeCell ref="D68:BC68"/>
    <mergeCell ref="D70:BC70"/>
    <mergeCell ref="D71:BC71"/>
    <mergeCell ref="D73:BC73"/>
    <mergeCell ref="D75:BC75"/>
    <mergeCell ref="D77:BC77"/>
    <mergeCell ref="D80:BC80"/>
    <mergeCell ref="D83:BC83"/>
    <mergeCell ref="D86:BC86"/>
    <mergeCell ref="D88:BC88"/>
    <mergeCell ref="D90:BC90"/>
    <mergeCell ref="D91:BC91"/>
    <mergeCell ref="D93:BC93"/>
    <mergeCell ref="D96:BC96"/>
    <mergeCell ref="D97:BC97"/>
    <mergeCell ref="D101:BC101"/>
    <mergeCell ref="D103:BC103"/>
    <mergeCell ref="D105:BC105"/>
    <mergeCell ref="D108:BC108"/>
    <mergeCell ref="D109:BC109"/>
    <mergeCell ref="D111:BC111"/>
    <mergeCell ref="D115:BC115"/>
    <mergeCell ref="D118:BC118"/>
    <mergeCell ref="D119:BC119"/>
    <mergeCell ref="D121:BC121"/>
    <mergeCell ref="D123:BC123"/>
    <mergeCell ref="D124:BC124"/>
    <mergeCell ref="D126:BC126"/>
    <mergeCell ref="D127:BC127"/>
    <mergeCell ref="D129:BC129"/>
    <mergeCell ref="D130:BC130"/>
    <mergeCell ref="D132:BC132"/>
    <mergeCell ref="D135:BC135"/>
    <mergeCell ref="D137:BC137"/>
    <mergeCell ref="D138:BC138"/>
    <mergeCell ref="D140:BC140"/>
    <mergeCell ref="D142:BC142"/>
    <mergeCell ref="D143:BC143"/>
    <mergeCell ref="D145:BC145"/>
    <mergeCell ref="D147:BC147"/>
    <mergeCell ref="D149:BC149"/>
    <mergeCell ref="D151:BC151"/>
    <mergeCell ref="D152:BC152"/>
    <mergeCell ref="D154:BC154"/>
    <mergeCell ref="D156:BC156"/>
    <mergeCell ref="D158:BC158"/>
    <mergeCell ref="D160:BC160"/>
    <mergeCell ref="D162:BC162"/>
    <mergeCell ref="D165:BC165"/>
    <mergeCell ref="D168:BC16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84">
      <formula1>IF(E184="Select",-1,IF(E184="At Par",0,0))</formula1>
      <formula2>IF(E184="Select",-1,IF(E184="At Par",0,0.99))</formula2>
    </dataValidation>
    <dataValidation type="list" allowBlank="1" showErrorMessage="1" sqref="E184">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4">
      <formula1>0</formula1>
      <formula2>99.9</formula2>
    </dataValidation>
    <dataValidation type="list" allowBlank="1" showErrorMessage="1" sqref="D13:D14 K15 D16:D17 K18 D19 K20 D21 K22 D23 K24 D25:D26 K27 D28 K29 D30:D32 K33:K34 D35:D36 K37 D38 K39:K40 D41 K42 D43 K44 D45 K46:K47 D48 K49 D50 K51 D52 K53 D54 K55 D56 K57 D58:D59 K60 D61 K62 D63:D64 K65 D66 K67 D68 K69 D70:D71 K72 D73 K74 D75 K76 D77 K78:K79 D80 K81:K82 D83 K84:K85 D86 K87 D88 K89 D90:D91 K92 D93 K94:K95 D96:D97 K98:K100 D101 K102 D103 K104 D105 K106:K107 D108:D109 K110 D111 K112:K114 D115 K116:K117 D118:D119 K120 D121 K122 D123:D124 K125 D126:D127 K128 D129:D130 K131 D132 K133:K134 D135 K136 D137:D138 K139 D140 K141 D142:D143 K144">
      <formula1>"Partial Conversion,Full Conversion"</formula1>
      <formula2>0</formula2>
    </dataValidation>
    <dataValidation type="list" allowBlank="1" showErrorMessage="1" sqref="D145 K146 D147 K148 D149 K150 D151:D152 K153 D154 K155 D156 K157 D158 K159 D160 K161 D162 K163:K164 D165 K166:K167 K169:K182 D168">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0 G22:H22 G24:H24 G27:H27 G29:H29 G33:H34 G37:H37 G39:H40 G42:H42 G44:H44 G46:H47 G49:H49 G51:H51 G53:H53 G55:H55 G57:H57 G60:H60 G62:H62 G65:H65 G67:H67 G69:H69 G72:H72 G74:H74 G76:H76 G78:H79 G81:H82 G84:H85 G87:H87 G89:H89 G92:H92 G94:H95 G98:H100 G102:H102 G104:H104 G106:H107 G110:H110 G112:H114 G116:H117 G120:H120 G122:H122 G125:H125 G128:H128 G131:H131 G133:H134 G136:H136 G139:H139 G141:H141 G144:H144 G146:H146 G148:H148 G150:H150 G153:H153 G155:H155 G157:H157 G159:H159 G161:H161 G163:H164 G166:H167 G169:H182">
      <formula1>0</formula1>
      <formula2>999999999999999</formula2>
    </dataValidation>
    <dataValidation allowBlank="1" showInputMessage="1" showErrorMessage="1" promptTitle="Addition / Deduction" prompt="Please Choose the correct One" sqref="J15 J18 J20 J22 J24 J27 J29 J33:J34 J37 J39:J40 J42 J44 J46:J47 J49 J51 J53 J55 J57 J60 J62 J65 J67 J69 J72 J74 J76 J78:J79 J81:J82 J84:J85 J87 J89 J92 J94:J95 J98:J100 J102 J104 J106:J107 J110 J112:J114 J116:J117 J120 J122 J125 J128 J131 J133:J134 J136 J139 J141 J144 J146 J148 J150 J153 J155 J157 J159 J161 J163:J164 J166:J167 J169:J182">
      <formula1>0</formula1>
      <formula2>0</formula2>
    </dataValidation>
    <dataValidation type="list" showErrorMessage="1" sqref="I15 I18 I20 I22 I24 I27 I29 I33:I34 I37 I39:I40 I42 I44 I46:I47 I49 I51 I53 I55 I57 I60 I62 I65 I67 I69 I72 I74 I76 I78:I79 I81:I82 I84:I85 I87 I89 I92 I94:I95 I98:I100 I102 I104 I106:I107 I110 I112:I114 I116:I117 I120 I122 I125 I128 I131 I133:I134 I136 I139 I141 I144 I146 I148 I150 I153 I155 I157 I159 I161 I163:I164 I166:I167 I169:I182">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0 N22:O22 N24:O24 N27:O27 N29:O29 N33:O34 N37:O37 N39:O40 N42:O42 N44:O44 N46:O47 N49:O49 N51:O51 N53:O53 N55:O55 N57:O57 N60:O60 N62:O62 N65:O65 N67:O67 N69:O69 N72:O72 N74:O74 N76:O76 N78:O79 N81:O82 N84:O85 N87:O87 N89:O89 N92:O92 N94:O95 N98:O100 N102:O102 N104:O104 N106:O107 N110:O110 N112:O114 N116:O117 N120:O120 N122:O122 N125:O125 N128:O128 N131:O131 N133:O134 N136:O136 N139:O139 N141:O141 N144:O144 N146:O146 N148:O148 N150:O150 N153:O153 N155:O155 N157:O157 N159:O159 N161:O161 N163:O164 N166:O167 N169:O18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 R22 R24 R27 R29 R33:R34 R37 R39:R40 R42 R44 R46:R47 R49 R51 R53 R55 R57 R60 R62 R65 R67 R69 R72 R74 R76 R78:R79 R81:R82 R84:R85 R87 R89 R92 R94:R95 R98:R100 R102 R104 R106:R107 R110 R112:R114 R116:R117 R120 R122 R125 R128 R131 R133:R134 R136 R139 R141 R144 R146 R148 R150 R153 R155 R157 R159 R161 R163:R164 R166:R167 R169:R18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 Q22 Q24 Q27 Q29 Q33:Q34 Q37 Q39:Q40 Q42 Q44 Q46:Q47 Q49 Q51 Q53 Q55 Q57 Q60 Q62 Q65 Q67 Q69 Q72 Q74 Q76 Q78:Q79 Q81:Q82 Q84:Q85 Q87 Q89 Q92 Q94:Q95 Q98:Q100 Q102 Q104 Q106:Q107 Q110 Q112:Q114 Q116:Q117 Q120 Q122 Q125 Q128 Q131 Q133:Q134 Q136 Q139 Q141 Q144 Q146 Q148 Q150 Q153 Q155 Q157 Q159 Q161 Q163:Q164 Q166:Q167 Q169:Q18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 M22 M24 M27 M29 M33:M34 M37 M39:M40 M42 M44 M46:M47 M49 M51 M53 M55 M57 M60 M62 M65 M67 M69 M72 M74 M76 M78:M79 M81:M82 M84:M85 M87 M89 M92 M94:M95 M98:M100 M102 M104 M106:M107 M110 M112:M114 M116:M117 M120 M122 M125 M128 M131 M133:M134 M136 M139 M141 M144 M146 M148 M150 M153 M155 M157 M159 M161 M163:M164 M166:M167 M169:M182">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0 D22 D24 D27 D29 D33:D34 D37 D39:D40 D42 D44 D46:D47 D49 D51 D53 D55 D57 D60 D62 D65 D67 D69 D72 D74 D76 D78:D79 D81:D82 D84:D85 D87 D89 D92 D94:D95 D98:D100 D102 D104 D106:D107 D110 D112:D114 D116:D117 D120 D122 D125 D128 D131 D133:D134 D136 D139 D141 D144 D146 D148 D150 D153 D155 D157 D159 D161 D163:D164 D166:D167 D169:D182">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0 F22 F24 F27 F29 F33:F34 F37 F39:F40 F42 F44 F46:F47 F49 F51 F53 F55 F57 F60 F62 F65 F67 F69 F72 F74 F76 F78:F79 F81:F82 F84:F85 F87 F89 F92 F94:F95 F98:F100 F102 F104 F106:F107 F110 F112:F114 F116:F117 F120 F122 F125 F128 F131 F133:F134 F136 F139 F141 F144 F146 F148 F150 F153 F155 F157 F159 F161 F163:F164 F166:F167 F169:F182">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formula1>"INR"</formula1>
    </dataValidation>
    <dataValidation type="list" allowBlank="1" showInputMessage="1" showErrorMessage="1" sqref="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2 L181">
      <formula1>"INR"</formula1>
    </dataValidation>
    <dataValidation allowBlank="1" showInputMessage="1" showErrorMessage="1" promptTitle="Itemcode/Make" prompt="Please enter text" sqref="C13:C182">
      <formula1>0</formula1>
      <formula2>0</formula2>
    </dataValidation>
    <dataValidation type="decimal" allowBlank="1" showInputMessage="1" showErrorMessage="1" errorTitle="Invalid Entry" error="Only Numeric Values are allowed. " sqref="A13:A182">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83" t="s">
        <v>49</v>
      </c>
      <c r="F6" s="83"/>
      <c r="G6" s="83"/>
      <c r="H6" s="83"/>
      <c r="I6" s="83"/>
      <c r="J6" s="83"/>
      <c r="K6" s="83"/>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2022-05-07T06:34:48Z</cp:lastPrinted>
  <dcterms:created xsi:type="dcterms:W3CDTF">2009-01-30T06:42:42Z</dcterms:created>
  <dcterms:modified xsi:type="dcterms:W3CDTF">2022-05-07T06:35:37Z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