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6000" windowHeight="45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<sst xmlns="http://schemas.openxmlformats.org/spreadsheetml/2006/main" count="195" uniqueCount="94">
  <si>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</si>
  <si>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</si>
  <si>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</si>
  <si>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</si>
  <si>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</si>
  <si>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</si>
  <si>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</si>
  <si>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</si>
  <si>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</si>
  <si>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</si>
  <si>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</si>
  <si>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</si>
  <si>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</si>
  <si>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</si>
  <si>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</si>
  <si>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</si>
  <si>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</si>
  <si>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</si>
  <si>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</si>
  <si>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</si>
  <si>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</si>
  <si>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</si>
  <si>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</si>
  <si>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</si>
  <si>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</si>
  <si>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</si>
  <si>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</si>
  <si>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</si>
  <si>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</si>
  <si>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</si>
  <si>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</si>
  <si>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</si>
  <si>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</si>
  <si>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</si>
  <si>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</si>
  <si>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</si>
  <si>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</si>
  <si>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</si>
  <si>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</si>
  <si>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</si>
  <si>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</si>
  <si>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</si>
  <si>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</si>
  <si>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</si>
  <si>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</si>
  <si>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</si>
  <si>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</si>
  <si>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</si>
  <si>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</si>
  <si>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</si>
  <si>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</si>
  <si>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</si>
  <si>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</si>
  <si>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</si>
  <si>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</si>
  <si>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</si>
  <si>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</si>
  <si>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</si>
  <si>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</si>
  <si>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</si>
  <si>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</si>
  <si>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</si>
  <si>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</si>
  <si>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</si>
  <si>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</si>
  <si>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</si>
  <si>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BI01010001010000000000000515BI0100001117</t>
  </si>
  <si>
    <t>BI01010001010000000000000515BI0100001118</t>
  </si>
  <si>
    <t>BI01010001010000000000000515BI0100001126</t>
  </si>
  <si>
    <t>BI01010001010000000000000515BI0100001127</t>
  </si>
  <si>
    <t>BI01010001010000000000000515BI0100001128</t>
  </si>
  <si>
    <t>Name of Work:Management of solid waste of residential zones including Hostels of campus as per the Scope of the work and Manual cleaning of all lanes of Residential Area’s at IIT Kanpur.</t>
  </si>
  <si>
    <t>Contract No:  29/C/D1/2021-22</t>
  </si>
  <si>
    <t>Monthly Material Cost</t>
  </si>
  <si>
    <t>(a) Bag</t>
  </si>
  <si>
    <t>(b) Bacteria culture/inaculam</t>
  </si>
  <si>
    <t>© Face Mask</t>
  </si>
  <si>
    <t>(d) Hand Gloves Rubber</t>
  </si>
  <si>
    <t>(e) Safety Shoe</t>
  </si>
  <si>
    <t>Liter</t>
  </si>
  <si>
    <t>(1) Un-skilled 16 (Nos)</t>
  </si>
  <si>
    <t>(2) Semi-Skilled 01 (no)</t>
  </si>
  <si>
    <t>(3) Skilled Project cooridinator 02 (Nos) (Dipmola in waste management with 3 years experience)</t>
  </si>
  <si>
    <t>Material cost required having life of 24 Months</t>
  </si>
  <si>
    <t>(1) Drum Plastic 200 ltrs</t>
  </si>
  <si>
    <t>(2) Jerry cane Plastic 20 Ltrs</t>
  </si>
  <si>
    <t>Pair</t>
  </si>
  <si>
    <t>Equipment Cost</t>
  </si>
  <si>
    <t>(f) Bucket</t>
  </si>
  <si>
    <t>(g) Dustbin</t>
  </si>
  <si>
    <t>Man power Cost</t>
  </si>
  <si>
    <t>Per Month</t>
  </si>
  <si>
    <t>Rental value for hiring E-Richkshw (03 Nos) including general maintenance /battery charges etc.</t>
  </si>
  <si>
    <t>Job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</si>
</sst>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3"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4"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8"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69"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2" fillId="0" borderId="13" xfId="59" applyNumberFormat="1" applyFont="1" applyFill="1" applyBorder="1" applyAlignment="1">
      <alignment horizontal="center" vertical="top"/>
      <protection/>
    </xf>
    <xf numFmtId="0" fontId="2" fillId="0" borderId="13" xfId="57" applyNumberFormat="1" applyFont="1" applyFill="1" applyBorder="1" applyAlignment="1">
      <alignment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9"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
  <sheetViews>
    <sheetView showGridLines="0" zoomScale="73" zoomScaleNormal="73" zoomScalePageLayoutView="0" workbookViewId="0" topLeftCell="A20">
      <selection activeCell="M29" sqref="M29"/>
    </sheetView>
  </sheetViews>
  <sheetFormatPr defaultColWidth="9.140625" defaultRowHeight="15"/>
  <cols>
    <col min="1" max="1" width="11.00390625" style="54" customWidth="1"/>
    <col min="2" max="2" width="37.7109375" style="54" customWidth="1"/>
    <col min="3" max="3" width="19.00390625" style="54" hidden="1" customWidth="1"/>
    <col min="4" max="4" width="11.8515625" style="54" customWidth="1"/>
    <col min="5" max="5" width="11.28125" style="54" customWidth="1"/>
    <col min="6" max="7" width="14.57421875" style="54" hidden="1" customWidth="1"/>
    <col min="8" max="8" width="4.57421875" style="54" hidden="1" customWidth="1"/>
    <col min="9" max="9" width="6.7109375" style="54" hidden="1" customWidth="1"/>
    <col min="10" max="10" width="5.140625" style="54" hidden="1" customWidth="1"/>
    <col min="11" max="11" width="5.421875" style="54" hidden="1" customWidth="1"/>
    <col min="12" max="12" width="3.421875" style="54" hidden="1" customWidth="1"/>
    <col min="13" max="13" width="12.281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24.00390625" style="54" customWidth="1"/>
    <col min="56" max="238" width="9.140625" style="54" customWidth="1"/>
    <col min="239" max="243" width="9.140625" style="56" customWidth="1"/>
    <col min="244" max="16384" width="9.140625" style="54"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63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45.75" customHeight="1">
      <c r="A5" s="73" t="s">
        <v>71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72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60</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62</v>
      </c>
      <c r="G11" s="13"/>
      <c r="H11" s="13"/>
      <c r="I11" s="13" t="s">
        <v>21</v>
      </c>
      <c r="J11" s="13" t="s">
        <v>22</v>
      </c>
      <c r="K11" s="13" t="s">
        <v>23</v>
      </c>
      <c r="L11" s="13" t="s">
        <v>24</v>
      </c>
      <c r="M11" s="16" t="s">
        <v>65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61</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73</v>
      </c>
      <c r="C13" s="21" t="s">
        <v>34</v>
      </c>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E13" s="29">
        <v>1</v>
      </c>
      <c r="IF13" s="29" t="s">
        <v>35</v>
      </c>
      <c r="IG13" s="29" t="s">
        <v>36</v>
      </c>
      <c r="IH13" s="29">
        <v>10</v>
      </c>
      <c r="II13" s="29" t="s">
        <v>37</v>
      </c>
    </row>
    <row r="14" spans="1:243" s="28" customFormat="1" ht="33" customHeight="1">
      <c r="A14" s="19">
        <v>1.01</v>
      </c>
      <c r="B14" s="27" t="s">
        <v>74</v>
      </c>
      <c r="C14" s="21" t="s">
        <v>38</v>
      </c>
      <c r="D14" s="67">
        <v>100</v>
      </c>
      <c r="E14" s="68" t="s">
        <v>64</v>
      </c>
      <c r="F14" s="65">
        <v>100</v>
      </c>
      <c r="G14" s="30"/>
      <c r="H14" s="24"/>
      <c r="I14" s="22" t="s">
        <v>40</v>
      </c>
      <c r="J14" s="25">
        <f aca="true" t="shared" si="0" ref="J14:J20">IF(I14="Less(-)",-1,1)</f>
        <v>1</v>
      </c>
      <c r="K14" s="26" t="s">
        <v>57</v>
      </c>
      <c r="L14" s="26" t="s">
        <v>7</v>
      </c>
      <c r="M14" s="63"/>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1">
        <f aca="true" t="shared" si="1" ref="BA14:BA20">total_amount_ba($B$2,$D$2,D14,F14,J14,K14,M14)</f>
        <v>0</v>
      </c>
      <c r="BB14" s="61">
        <f aca="true" t="shared" si="2" ref="BB14:BB20">BA14+SUM(N14:AZ14)</f>
        <v>0</v>
      </c>
      <c r="BC14" s="27" t="str">
        <f aca="true" t="shared" si="3" ref="BC14:BC20">SpellNumber(L14,BB14)</f>
        <v>INR Zero Only</v>
      </c>
      <c r="IE14" s="29">
        <v>1.01</v>
      </c>
      <c r="IF14" s="29" t="s">
        <v>41</v>
      </c>
      <c r="IG14" s="29" t="s">
        <v>36</v>
      </c>
      <c r="IH14" s="29">
        <v>123.223</v>
      </c>
      <c r="II14" s="29" t="s">
        <v>39</v>
      </c>
    </row>
    <row r="15" spans="1:243" s="28" customFormat="1" ht="31.5" customHeight="1">
      <c r="A15" s="19">
        <v>1.02</v>
      </c>
      <c r="B15" s="27" t="s">
        <v>75</v>
      </c>
      <c r="C15" s="21" t="s">
        <v>42</v>
      </c>
      <c r="D15" s="69">
        <v>180</v>
      </c>
      <c r="E15" s="68" t="s">
        <v>79</v>
      </c>
      <c r="F15" s="65">
        <v>100</v>
      </c>
      <c r="G15" s="30"/>
      <c r="H15" s="30"/>
      <c r="I15" s="22" t="s">
        <v>40</v>
      </c>
      <c r="J15" s="25">
        <f t="shared" si="0"/>
        <v>1</v>
      </c>
      <c r="K15" s="26" t="s">
        <v>57</v>
      </c>
      <c r="L15" s="26" t="s">
        <v>7</v>
      </c>
      <c r="M15" s="63"/>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1">
        <f t="shared" si="1"/>
        <v>0</v>
      </c>
      <c r="BB15" s="61">
        <f t="shared" si="2"/>
        <v>0</v>
      </c>
      <c r="BC15" s="27" t="str">
        <f t="shared" si="3"/>
        <v>INR Zero Only</v>
      </c>
      <c r="IE15" s="29">
        <v>1.02</v>
      </c>
      <c r="IF15" s="29" t="s">
        <v>43</v>
      </c>
      <c r="IG15" s="29" t="s">
        <v>44</v>
      </c>
      <c r="IH15" s="29">
        <v>213</v>
      </c>
      <c r="II15" s="29" t="s">
        <v>39</v>
      </c>
    </row>
    <row r="16" spans="1:243" s="28" customFormat="1" ht="27" customHeight="1">
      <c r="A16" s="19">
        <v>1.03</v>
      </c>
      <c r="B16" s="27" t="s">
        <v>76</v>
      </c>
      <c r="C16" s="21" t="s">
        <v>45</v>
      </c>
      <c r="D16" s="69">
        <v>480</v>
      </c>
      <c r="E16" s="68" t="s">
        <v>64</v>
      </c>
      <c r="F16" s="65">
        <v>10</v>
      </c>
      <c r="G16" s="30"/>
      <c r="H16" s="30"/>
      <c r="I16" s="22" t="s">
        <v>40</v>
      </c>
      <c r="J16" s="25">
        <f t="shared" si="0"/>
        <v>1</v>
      </c>
      <c r="K16" s="26" t="s">
        <v>57</v>
      </c>
      <c r="L16" s="26" t="s">
        <v>7</v>
      </c>
      <c r="M16" s="63"/>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1">
        <f t="shared" si="1"/>
        <v>0</v>
      </c>
      <c r="BB16" s="61">
        <f t="shared" si="2"/>
        <v>0</v>
      </c>
      <c r="BC16" s="27" t="str">
        <f t="shared" si="3"/>
        <v>INR Zero Only</v>
      </c>
      <c r="IE16" s="29">
        <v>2</v>
      </c>
      <c r="IF16" s="29" t="s">
        <v>35</v>
      </c>
      <c r="IG16" s="29" t="s">
        <v>46</v>
      </c>
      <c r="IH16" s="29">
        <v>10</v>
      </c>
      <c r="II16" s="29" t="s">
        <v>39</v>
      </c>
    </row>
    <row r="17" spans="1:243" s="28" customFormat="1" ht="27" customHeight="1">
      <c r="A17" s="19">
        <v>1.04</v>
      </c>
      <c r="B17" s="27" t="s">
        <v>77</v>
      </c>
      <c r="C17" s="21" t="s">
        <v>47</v>
      </c>
      <c r="D17" s="69">
        <v>64</v>
      </c>
      <c r="E17" s="68" t="s">
        <v>64</v>
      </c>
      <c r="F17" s="65">
        <v>10</v>
      </c>
      <c r="G17" s="30"/>
      <c r="H17" s="30"/>
      <c r="I17" s="22" t="s">
        <v>40</v>
      </c>
      <c r="J17" s="25">
        <f t="shared" si="0"/>
        <v>1</v>
      </c>
      <c r="K17" s="26" t="s">
        <v>57</v>
      </c>
      <c r="L17" s="26" t="s">
        <v>7</v>
      </c>
      <c r="M17" s="63"/>
      <c r="N17" s="31"/>
      <c r="O17" s="31"/>
      <c r="P17" s="32"/>
      <c r="Q17" s="31"/>
      <c r="R17" s="31"/>
      <c r="S17" s="33"/>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1">
        <f t="shared" si="1"/>
        <v>0</v>
      </c>
      <c r="BB17" s="61">
        <f t="shared" si="2"/>
        <v>0</v>
      </c>
      <c r="BC17" s="27" t="str">
        <f t="shared" si="3"/>
        <v>INR Zero Only</v>
      </c>
      <c r="IE17" s="29"/>
      <c r="IF17" s="29"/>
      <c r="IG17" s="29"/>
      <c r="IH17" s="29"/>
      <c r="II17" s="29"/>
    </row>
    <row r="18" spans="1:243" s="28" customFormat="1" ht="27" customHeight="1">
      <c r="A18" s="19">
        <v>1.05</v>
      </c>
      <c r="B18" s="27" t="s">
        <v>78</v>
      </c>
      <c r="C18" s="21" t="s">
        <v>66</v>
      </c>
      <c r="D18" s="69">
        <v>16</v>
      </c>
      <c r="E18" s="68" t="s">
        <v>86</v>
      </c>
      <c r="F18" s="65">
        <v>10</v>
      </c>
      <c r="G18" s="30"/>
      <c r="H18" s="30"/>
      <c r="I18" s="22" t="s">
        <v>40</v>
      </c>
      <c r="J18" s="25">
        <f t="shared" si="0"/>
        <v>1</v>
      </c>
      <c r="K18" s="26" t="s">
        <v>57</v>
      </c>
      <c r="L18" s="26" t="s">
        <v>7</v>
      </c>
      <c r="M18" s="63"/>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1">
        <f t="shared" si="1"/>
        <v>0</v>
      </c>
      <c r="BB18" s="61">
        <f t="shared" si="2"/>
        <v>0</v>
      </c>
      <c r="BC18" s="27" t="str">
        <f t="shared" si="3"/>
        <v>INR Zero Only</v>
      </c>
      <c r="IE18" s="29"/>
      <c r="IF18" s="29"/>
      <c r="IG18" s="29"/>
      <c r="IH18" s="29"/>
      <c r="II18" s="29"/>
    </row>
    <row r="19" spans="1:243" s="28" customFormat="1" ht="27" customHeight="1">
      <c r="A19" s="19">
        <v>1.06</v>
      </c>
      <c r="B19" s="27" t="s">
        <v>88</v>
      </c>
      <c r="C19" s="21" t="s">
        <v>67</v>
      </c>
      <c r="D19" s="69">
        <v>10</v>
      </c>
      <c r="E19" s="68" t="s">
        <v>39</v>
      </c>
      <c r="F19" s="65">
        <v>10</v>
      </c>
      <c r="G19" s="30"/>
      <c r="H19" s="30"/>
      <c r="I19" s="22" t="s">
        <v>40</v>
      </c>
      <c r="J19" s="25">
        <f t="shared" si="0"/>
        <v>1</v>
      </c>
      <c r="K19" s="26" t="s">
        <v>57</v>
      </c>
      <c r="L19" s="26" t="s">
        <v>7</v>
      </c>
      <c r="M19" s="63"/>
      <c r="N19" s="31"/>
      <c r="O19" s="31"/>
      <c r="P19" s="32"/>
      <c r="Q19" s="31"/>
      <c r="R19" s="31"/>
      <c r="S19" s="33"/>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1">
        <f t="shared" si="1"/>
        <v>0</v>
      </c>
      <c r="BB19" s="61">
        <f t="shared" si="2"/>
        <v>0</v>
      </c>
      <c r="BC19" s="27" t="str">
        <f t="shared" si="3"/>
        <v>INR Zero Only</v>
      </c>
      <c r="IE19" s="29"/>
      <c r="IF19" s="29"/>
      <c r="IG19" s="29"/>
      <c r="IH19" s="29"/>
      <c r="II19" s="29"/>
    </row>
    <row r="20" spans="1:243" s="28" customFormat="1" ht="27" customHeight="1">
      <c r="A20" s="19">
        <v>1.07</v>
      </c>
      <c r="B20" s="27" t="s">
        <v>89</v>
      </c>
      <c r="C20" s="21" t="s">
        <v>48</v>
      </c>
      <c r="D20" s="69">
        <v>20</v>
      </c>
      <c r="E20" s="68" t="s">
        <v>39</v>
      </c>
      <c r="F20" s="65">
        <v>10</v>
      </c>
      <c r="G20" s="30"/>
      <c r="H20" s="30"/>
      <c r="I20" s="22" t="s">
        <v>40</v>
      </c>
      <c r="J20" s="25">
        <f t="shared" si="0"/>
        <v>1</v>
      </c>
      <c r="K20" s="26" t="s">
        <v>57</v>
      </c>
      <c r="L20" s="26" t="s">
        <v>7</v>
      </c>
      <c r="M20" s="63"/>
      <c r="N20" s="31"/>
      <c r="O20" s="31"/>
      <c r="P20" s="32"/>
      <c r="Q20" s="31"/>
      <c r="R20" s="31"/>
      <c r="S20" s="33"/>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1">
        <f t="shared" si="1"/>
        <v>0</v>
      </c>
      <c r="BB20" s="61">
        <f t="shared" si="2"/>
        <v>0</v>
      </c>
      <c r="BC20" s="27" t="str">
        <f t="shared" si="3"/>
        <v>INR Zero Only</v>
      </c>
      <c r="IE20" s="29"/>
      <c r="IF20" s="29"/>
      <c r="IG20" s="29"/>
      <c r="IH20" s="29"/>
      <c r="II20" s="29"/>
    </row>
    <row r="21" spans="1:243" s="28" customFormat="1" ht="24" customHeight="1">
      <c r="A21" s="19">
        <v>2</v>
      </c>
      <c r="B21" s="35" t="s">
        <v>87</v>
      </c>
      <c r="C21" s="21" t="s">
        <v>49</v>
      </c>
      <c r="D21" s="78"/>
      <c r="E21" s="78"/>
      <c r="F21" s="78"/>
      <c r="G21" s="78"/>
      <c r="H21" s="78"/>
      <c r="I21" s="78"/>
      <c r="J21" s="78"/>
      <c r="K21" s="78"/>
      <c r="L21" s="78"/>
      <c r="M21" s="78"/>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IE21" s="29">
        <v>2</v>
      </c>
      <c r="IF21" s="29" t="s">
        <v>35</v>
      </c>
      <c r="IG21" s="29" t="s">
        <v>46</v>
      </c>
      <c r="IH21" s="29">
        <v>10</v>
      </c>
      <c r="II21" s="29" t="s">
        <v>39</v>
      </c>
    </row>
    <row r="22" spans="1:243" s="28" customFormat="1" ht="42">
      <c r="A22" s="19">
        <v>2.01</v>
      </c>
      <c r="B22" s="35" t="s">
        <v>92</v>
      </c>
      <c r="C22" s="21" t="s">
        <v>50</v>
      </c>
      <c r="D22" s="64">
        <v>1</v>
      </c>
      <c r="E22" s="23" t="s">
        <v>93</v>
      </c>
      <c r="F22" s="65">
        <v>10</v>
      </c>
      <c r="G22" s="30"/>
      <c r="H22" s="30"/>
      <c r="I22" s="22" t="s">
        <v>40</v>
      </c>
      <c r="J22" s="25">
        <f>IF(I22="Less(-)",-1,1)</f>
        <v>1</v>
      </c>
      <c r="K22" s="26" t="s">
        <v>57</v>
      </c>
      <c r="L22" s="26" t="s">
        <v>7</v>
      </c>
      <c r="M22" s="63"/>
      <c r="N22" s="31"/>
      <c r="O22" s="31"/>
      <c r="P22" s="32"/>
      <c r="Q22" s="31"/>
      <c r="R22" s="31"/>
      <c r="S22" s="33"/>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1">
        <f>total_amount_ba($B$2,$D$2,D22,F22,J22,K22,M22)</f>
        <v>0</v>
      </c>
      <c r="BB22" s="61">
        <f>BA22+SUM(N22:AZ22)</f>
        <v>0</v>
      </c>
      <c r="BC22" s="27" t="str">
        <f>SpellNumber(L22,BB22)</f>
        <v>INR Zero Only</v>
      </c>
      <c r="IE22" s="29"/>
      <c r="IF22" s="29"/>
      <c r="IG22" s="29"/>
      <c r="IH22" s="29"/>
      <c r="II22" s="29"/>
    </row>
    <row r="23" spans="1:243" s="28" customFormat="1" ht="28.5" customHeight="1">
      <c r="A23" s="70">
        <v>3</v>
      </c>
      <c r="B23" s="71" t="s">
        <v>90</v>
      </c>
      <c r="C23" s="21" t="s">
        <v>51</v>
      </c>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E23" s="29"/>
      <c r="IF23" s="29"/>
      <c r="IG23" s="29"/>
      <c r="IH23" s="29"/>
      <c r="II23" s="29"/>
    </row>
    <row r="24" spans="1:243" s="28" customFormat="1" ht="31.5" customHeight="1">
      <c r="A24" s="19">
        <v>3.01</v>
      </c>
      <c r="B24" s="35" t="s">
        <v>80</v>
      </c>
      <c r="C24" s="21" t="s">
        <v>52</v>
      </c>
      <c r="D24" s="64">
        <v>16</v>
      </c>
      <c r="E24" s="68" t="s">
        <v>64</v>
      </c>
      <c r="F24" s="65"/>
      <c r="G24" s="30"/>
      <c r="H24" s="30"/>
      <c r="I24" s="22" t="s">
        <v>40</v>
      </c>
      <c r="J24" s="25">
        <f>IF(I24="Less(-)",-1,1)</f>
        <v>1</v>
      </c>
      <c r="K24" s="26" t="s">
        <v>57</v>
      </c>
      <c r="L24" s="26" t="s">
        <v>7</v>
      </c>
      <c r="M24" s="63"/>
      <c r="N24" s="31"/>
      <c r="O24" s="31"/>
      <c r="P24" s="32"/>
      <c r="Q24" s="31"/>
      <c r="R24" s="31"/>
      <c r="S24" s="33"/>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1">
        <f>total_amount_ba($B$2,$D$2,D24,F24,J24,K24,M24)</f>
        <v>0</v>
      </c>
      <c r="BB24" s="61">
        <f>BA24+SUM(N24:AZ24)</f>
        <v>0</v>
      </c>
      <c r="BC24" s="27" t="str">
        <f>SpellNumber(L24,BB24)</f>
        <v>INR Zero Only</v>
      </c>
      <c r="IE24" s="29"/>
      <c r="IF24" s="29"/>
      <c r="IG24" s="29"/>
      <c r="IH24" s="29"/>
      <c r="II24" s="29"/>
    </row>
    <row r="25" spans="1:243" s="28" customFormat="1" ht="30.75" customHeight="1">
      <c r="A25" s="19">
        <v>3.02</v>
      </c>
      <c r="B25" s="35" t="s">
        <v>81</v>
      </c>
      <c r="C25" s="21" t="s">
        <v>53</v>
      </c>
      <c r="D25" s="64">
        <v>1</v>
      </c>
      <c r="E25" s="68" t="s">
        <v>64</v>
      </c>
      <c r="F25" s="65"/>
      <c r="G25" s="30"/>
      <c r="H25" s="30"/>
      <c r="I25" s="22" t="s">
        <v>40</v>
      </c>
      <c r="J25" s="25">
        <f>IF(I25="Less(-)",-1,1)</f>
        <v>1</v>
      </c>
      <c r="K25" s="26" t="s">
        <v>57</v>
      </c>
      <c r="L25" s="26" t="s">
        <v>7</v>
      </c>
      <c r="M25" s="63"/>
      <c r="N25" s="31"/>
      <c r="O25" s="31"/>
      <c r="P25" s="32"/>
      <c r="Q25" s="31"/>
      <c r="R25" s="31"/>
      <c r="S25" s="33"/>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1">
        <f>total_amount_ba($B$2,$D$2,D25,F25,J25,K25,M25)</f>
        <v>0</v>
      </c>
      <c r="BB25" s="61">
        <f>BA25+SUM(N25:AZ25)</f>
        <v>0</v>
      </c>
      <c r="BC25" s="27" t="str">
        <f>SpellNumber(L25,BB25)</f>
        <v>INR Zero Only</v>
      </c>
      <c r="IE25" s="29"/>
      <c r="IF25" s="29"/>
      <c r="IG25" s="29"/>
      <c r="IH25" s="29"/>
      <c r="II25" s="29"/>
    </row>
    <row r="26" spans="1:243" s="28" customFormat="1" ht="54.75" customHeight="1">
      <c r="A26" s="66">
        <v>3.03</v>
      </c>
      <c r="B26" s="35" t="s">
        <v>82</v>
      </c>
      <c r="C26" s="21" t="s">
        <v>54</v>
      </c>
      <c r="D26" s="64">
        <v>2</v>
      </c>
      <c r="E26" s="68" t="s">
        <v>91</v>
      </c>
      <c r="F26" s="65"/>
      <c r="G26" s="30"/>
      <c r="H26" s="30"/>
      <c r="I26" s="22" t="s">
        <v>40</v>
      </c>
      <c r="J26" s="25">
        <f>IF(I26="Less(-)",-1,1)</f>
        <v>1</v>
      </c>
      <c r="K26" s="26" t="s">
        <v>57</v>
      </c>
      <c r="L26" s="26" t="s">
        <v>7</v>
      </c>
      <c r="M26" s="63"/>
      <c r="N26" s="31"/>
      <c r="O26" s="31"/>
      <c r="P26" s="32"/>
      <c r="Q26" s="31"/>
      <c r="R26" s="31"/>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1">
        <f>total_amount_ba($B$2,$D$2,D26,F26,J26,K26,M26)</f>
        <v>0</v>
      </c>
      <c r="BB26" s="61">
        <f>BA26+SUM(N26:AZ26)</f>
        <v>0</v>
      </c>
      <c r="BC26" s="27" t="str">
        <f>SpellNumber(L26,BB26)</f>
        <v>INR Zero Only</v>
      </c>
      <c r="IE26" s="29"/>
      <c r="IF26" s="29"/>
      <c r="IG26" s="29"/>
      <c r="IH26" s="29"/>
      <c r="II26" s="29"/>
    </row>
    <row r="27" spans="1:55" ht="39">
      <c r="A27" s="19">
        <v>4</v>
      </c>
      <c r="B27" s="20" t="s">
        <v>83</v>
      </c>
      <c r="C27" s="21" t="s">
        <v>68</v>
      </c>
      <c r="D27" s="78"/>
      <c r="E27" s="78"/>
      <c r="F27" s="78"/>
      <c r="G27" s="78"/>
      <c r="H27" s="78"/>
      <c r="I27" s="78"/>
      <c r="J27" s="78"/>
      <c r="K27" s="78"/>
      <c r="L27" s="78"/>
      <c r="M27" s="78"/>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row>
    <row r="28" spans="1:55" ht="39">
      <c r="A28" s="19">
        <v>4.01</v>
      </c>
      <c r="B28" s="35" t="s">
        <v>84</v>
      </c>
      <c r="C28" s="21" t="s">
        <v>69</v>
      </c>
      <c r="D28" s="64">
        <v>250</v>
      </c>
      <c r="E28" s="68" t="s">
        <v>64</v>
      </c>
      <c r="F28" s="64">
        <v>10</v>
      </c>
      <c r="G28" s="30"/>
      <c r="H28" s="36"/>
      <c r="I28" s="22" t="s">
        <v>40</v>
      </c>
      <c r="J28" s="25">
        <f>IF(I28="Less(-)",-1,1)</f>
        <v>1</v>
      </c>
      <c r="K28" s="26" t="s">
        <v>57</v>
      </c>
      <c r="L28" s="26" t="s">
        <v>7</v>
      </c>
      <c r="M28" s="63"/>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1">
        <f>total_amount_ba($B$2,$D$2,D28,F28,J28,K28,M28)/24</f>
        <v>0</v>
      </c>
      <c r="BB28" s="61">
        <f>BA28+SUM(N28:AZ28)</f>
        <v>0</v>
      </c>
      <c r="BC28" s="27" t="str">
        <f>SpellNumber(L28,BB28)</f>
        <v>INR Zero Only</v>
      </c>
    </row>
    <row r="29" spans="1:55" ht="39">
      <c r="A29" s="19">
        <v>4.02</v>
      </c>
      <c r="B29" s="35" t="s">
        <v>85</v>
      </c>
      <c r="C29" s="21" t="s">
        <v>70</v>
      </c>
      <c r="D29" s="64">
        <v>100</v>
      </c>
      <c r="E29" s="68" t="s">
        <v>64</v>
      </c>
      <c r="F29" s="64">
        <v>10</v>
      </c>
      <c r="G29" s="30"/>
      <c r="H29" s="36"/>
      <c r="I29" s="22" t="s">
        <v>40</v>
      </c>
      <c r="J29" s="25">
        <f>IF(I29="Less(-)",-1,1)</f>
        <v>1</v>
      </c>
      <c r="K29" s="26" t="s">
        <v>57</v>
      </c>
      <c r="L29" s="26" t="s">
        <v>7</v>
      </c>
      <c r="M29" s="63"/>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1">
        <f>total_amount_ba($B$2,$D$2,D29,F29,J29,K29,M29)/24</f>
        <v>0</v>
      </c>
      <c r="BB29" s="61">
        <f>BA29+SUM(N29:AZ29)</f>
        <v>0</v>
      </c>
      <c r="BC29" s="27" t="str">
        <f>SpellNumber(L29,BB29)</f>
        <v>INR Zero Only</v>
      </c>
    </row>
    <row r="30" spans="1:55" ht="18">
      <c r="A30" s="37" t="s">
        <v>55</v>
      </c>
      <c r="B30" s="38"/>
      <c r="C30" s="39"/>
      <c r="D30" s="40"/>
      <c r="E30" s="40"/>
      <c r="F30" s="40"/>
      <c r="G30" s="40"/>
      <c r="H30" s="41"/>
      <c r="I30" s="41"/>
      <c r="J30" s="41"/>
      <c r="K30" s="41"/>
      <c r="L30" s="42"/>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62">
        <f>SUM(BA13:BA29)</f>
        <v>0</v>
      </c>
      <c r="BB30" s="62">
        <f>SUM(BB13:BB29)</f>
        <v>0</v>
      </c>
      <c r="BC30" s="27" t="str">
        <f>SpellNumber($E$2,BB30)</f>
        <v>INR Zero Only</v>
      </c>
    </row>
    <row r="31" spans="1:55" ht="18">
      <c r="A31" s="38" t="s">
        <v>59</v>
      </c>
      <c r="B31" s="44"/>
      <c r="C31" s="45"/>
      <c r="D31" s="46"/>
      <c r="E31" s="47" t="s">
        <v>56</v>
      </c>
      <c r="F31" s="59"/>
      <c r="G31" s="48"/>
      <c r="H31" s="49"/>
      <c r="I31" s="49"/>
      <c r="J31" s="49"/>
      <c r="K31" s="50"/>
      <c r="L31" s="51"/>
      <c r="M31" s="52"/>
      <c r="N31" s="53"/>
      <c r="O31" s="28"/>
      <c r="P31" s="28"/>
      <c r="Q31" s="28"/>
      <c r="R31" s="28"/>
      <c r="S31" s="28"/>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7">
        <f>IF(ISBLANK(F31),0,IF(E31="Excess (+)",ROUND(BA30+(BA30*F31),2),IF(E31="Less (-)",ROUND(BA30+(BA30*F31*(-1)),2),0)))</f>
        <v>0</v>
      </c>
      <c r="BB31" s="58">
        <f>ROUND(BA31,0)</f>
        <v>0</v>
      </c>
      <c r="BC31" s="27" t="str">
        <f>SpellNumber(L31,BB31)</f>
        <v> Zero Only</v>
      </c>
    </row>
    <row r="32" spans="1:55" ht="18">
      <c r="A32" s="37" t="s">
        <v>58</v>
      </c>
      <c r="B32" s="37"/>
      <c r="C32" s="83" t="str">
        <f>SpellNumber($E$2,BB30)</f>
        <v>INR Zero Only</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5"/>
    </row>
    <row r="33" spans="1:54" ht="14.25">
      <c r="A33" s="14"/>
      <c r="B33" s="14"/>
      <c r="N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B33" s="14"/>
    </row>
  </sheetData>
  <sheetProtection password="8F23" sheet="1" selectLockedCells="1"/>
  <mergeCells count="12">
    <mergeCell ref="D21:BC21"/>
    <mergeCell ref="A9:BC9"/>
    <mergeCell ref="C32:BC32"/>
    <mergeCell ref="D23:BC23"/>
    <mergeCell ref="D27:BC27"/>
    <mergeCell ref="D13:BC13"/>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decimal" allowBlank="1" showInputMessage="1" showErrorMessage="1" promptTitle="Rate Entry" prompt="Please enter the Basic Price in Rupees for this item. " errorTitle="Invaid Entry" error="Only Numeric Values are allowed. " sqref="G24:H26 G28:G29 G22:H22 G14:H20">
      <formula1>0</formula1>
      <formula2>999999999999999</formula2>
    </dataValidation>
    <dataValidation type="list" allowBlank="1" showInputMessage="1" showErrorMessage="1" sqref="K24:K26 K28:K29 K22 K14:K20">
      <formula1>"Partial Conversion, Full Conversion"</formula1>
    </dataValidation>
    <dataValidation allowBlank="1" showInputMessage="1" showErrorMessage="1" promptTitle="Addition / Deduction" prompt="Please Choose the correct One" sqref="J24:J26 J28:J29 J22 J14:J20"/>
    <dataValidation type="list" showInputMessage="1" showErrorMessage="1" sqref="I24:I26 I28:I29 I22 I14:I20">
      <formula1>"Excess(+), Less(-)"</formula1>
    </dataValidation>
    <dataValidation type="decimal" allowBlank="1" showInputMessage="1" showErrorMessage="1" promptTitle="Rate Entry" prompt="Please enter the Other Taxes2 in Rupees for this item. " errorTitle="Invaid Entry" error="Only Numeric Values are allowed. " sqref="N24:O26 N28:O29 N22:O22 N14: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4:R26 R28:R29 R22 R14: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4:Q26 Q28:Q29 Q22 Q14:Q20">
      <formula1>0</formula1>
      <formula2>999999999999999</formula2>
    </dataValidation>
    <dataValidation allowBlank="1" showInputMessage="1" showErrorMessage="1" promptTitle="Units" prompt="Please enter Units in text" sqref="E24:E26 E14:E20 E22 E28:E29"/>
    <dataValidation type="decimal" allowBlank="1" showInputMessage="1" showErrorMessage="1" promptTitle="Quantity" prompt="Please enter the Quantity for this item. " errorTitle="Invalid Entry" error="Only Numeric Values are allowed. " sqref="F14:F20 F24:F26 D24:D26 F28:F29 D28:D29 F22 D22 D14:D20">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24:M26 M28:M29 M22 M14:M20">
      <formula1>0</formula1>
      <formula2>999999999999999</formula2>
    </dataValidation>
    <dataValidation type="list" allowBlank="1" showErrorMessage="1" sqref="D27 D23 D21 D13">
      <formula1>"Partial Conversion,Full Conversion"</formula1>
      <formula2>0</formula2>
    </dataValidation>
    <dataValidation allowBlank="1" showInputMessage="1" showErrorMessage="1" promptTitle="Item Description" prompt="Please enter Item Description in text" sqref="B28:B29 B21:B26"/>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Rate in Rupees for this item. " errorTitle="Invaid Entry" error="Only Numeric Values are allowed. " sqref="H28:H29">
      <formula1>0</formula1>
      <formula2>999999999999999</formula2>
    </dataValidation>
    <dataValidation type="list" allowBlank="1" showInputMessage="1" showErrorMessage="1" sqref="L28 L13 L14 L15 L16 L17 L18 L19 L20 L21 L22 L23 L24 L25 L26 L27 L29">
      <formula1>"INR"</formula1>
    </dataValidation>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code/Make" prompt="Please enter text" sqref="C13:C29"/>
  </dataValidations>
  <printOptions/>
  <pageMargins left="0.5" right="0.25" top="0.25" bottom="0.25" header="0.31496062992126" footer="0.3149606299212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6" t="s">
        <v>2</v>
      </c>
      <c r="F6" s="86"/>
      <c r="G6" s="86"/>
      <c r="H6" s="86"/>
      <c r="I6" s="86"/>
      <c r="J6" s="86"/>
      <c r="K6" s="86"/>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2022-03-18T02:36:34Z</cp:lastPrinted>
  <dcterms:created xsi:type="dcterms:W3CDTF">2009-01-30T06:42:42Z</dcterms:created>
  <dcterms:modified xsi:type="dcterms:W3CDTF">2022-03-17T14:39:49Z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