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<sst xmlns="http://schemas.openxmlformats.org/spreadsheetml/2006/main" count="157" uniqueCount="63">
  <si>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</si>
  <si>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</si>
  <si>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</si>
  <si>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</si>
  <si>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</si>
  <si>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</si>
  <si>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</si>
  <si>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</si>
  <si>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</si>
  <si>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</si>
  <si>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</si>
  <si>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</si>
  <si>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</si>
  <si>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</si>
  <si>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</si>
  <si>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</si>
  <si>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</si>
  <si>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</si>
  <si>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</si>
  <si>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</si>
  <si>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</si>
  <si>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</si>
  <si>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</si>
  <si>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</si>
  <si>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</si>
  <si>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</si>
  <si>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</si>
  <si>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</si>
  <si>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</si>
  <si>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</si>
  <si>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</si>
  <si>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</si>
  <si>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</si>
  <si>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</si>
  <si>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</si>
  <si>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</si>
  <si>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</si>
  <si>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</si>
  <si>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</si>
  <si>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</si>
  <si>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</si>
  <si>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</si>
  <si>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</si>
  <si>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</si>
  <si>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Select</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</si>
  <si>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</si>
  <si>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</si>
  <si>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Two or more coats on new work</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</si>
  <si>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</si>
  <si>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</si>
  <si>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</si>
  <si>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</si>
  <si>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Old work (Two or more coats applied @ 1.43 ltr/ 10 sqm) over existing cement paint surface</t>
  </si>
  <si>
    <t>With cement mortar 1:4 (1cement: 4 coarse sand)</t>
  </si>
  <si>
    <t>Contract No:  31/C/D1/2022-23</t>
  </si>
  <si>
    <t>Name of Work: Internal white washing and painting of hall- 7 mess &amp; kitchen</t>
  </si>
  <si>
    <t>FINISHING</t>
  </si>
  <si>
    <t>Distempering with 1st quality acrylic distemper (ready mixed) having VOC content less than 50 gms/litre, of approved manufacturer, of required shade and colour complete, as per manufacturer's specification.</t>
  </si>
  <si>
    <t>Distempering with 1st quality acrylic distember (Ready mix) having VOC content less than 50 grams/ litre  of approved brand and manufacture to give an even shade :</t>
  </si>
  <si>
    <t>Painting with synthetic enamel paint of approved brand and manufacture of required colour to give an even shade :</t>
  </si>
  <si>
    <t>Finishing walls with Premium Acrylic Smooth exterior paint with Silicone additives of required shade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</si>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</sst>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57" fillId="0" borderId="15" xfId="0" applyFont="1" applyFill="1" applyBorder="1" applyAlignment="1">
      <alignment horizontal="justify" vertical="top" wrapText="1"/>
    </xf>
    <xf numFmtId="0" fontId="57" fillId="0" borderId="15" xfId="0" applyFont="1" applyFill="1" applyBorder="1" applyAlignment="1">
      <alignment horizontal="center" vertical="top" wrapText="1"/>
    </xf>
    <xf numFmtId="2" fontId="57" fillId="0" borderId="15" xfId="0" applyNumberFormat="1" applyFont="1" applyFill="1" applyBorder="1" applyAlignment="1">
      <alignment vertical="top"/>
    </xf>
    <xf numFmtId="2" fontId="57" fillId="0" borderId="15" xfId="0" applyNumberFormat="1" applyFont="1" applyFill="1" applyBorder="1" applyAlignment="1">
      <alignment horizontal="lef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4" fillId="0" borderId="15" xfId="59" applyNumberFormat="1" applyFont="1" applyFill="1" applyBorder="1" applyAlignment="1">
      <alignment horizontal="justify"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9"/>
  <sheetViews>
    <sheetView showGridLines="0" view="pageBreakPreview" zoomScaleNormal="85" zoomScaleSheetLayoutView="100" zoomScalePageLayoutView="0" workbookViewId="0" topLeftCell="A1">
      <selection activeCell="C29" sqref="C29:BC29"/>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3" t="str">
        <f>B2&amp;" BoQ"</f>
        <v>Percentage BoQ</v>
      </c>
      <c r="B1" s="63"/>
      <c r="C1" s="63"/>
      <c r="D1" s="63"/>
      <c r="E1" s="63"/>
      <c r="F1" s="63"/>
      <c r="G1" s="63"/>
      <c r="H1" s="63"/>
      <c r="I1" s="63"/>
      <c r="J1" s="63"/>
      <c r="K1" s="63"/>
      <c r="L1" s="6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4" t="s">
        <v>42</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IE4" s="10"/>
      <c r="IF4" s="10"/>
      <c r="IG4" s="10"/>
      <c r="IH4" s="10"/>
      <c r="II4" s="10"/>
    </row>
    <row r="5" spans="1:243" s="9" customFormat="1" ht="30.75" customHeight="1">
      <c r="A5" s="64" t="s">
        <v>55</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IE5" s="10"/>
      <c r="IF5" s="10"/>
      <c r="IG5" s="10"/>
      <c r="IH5" s="10"/>
      <c r="II5" s="10"/>
    </row>
    <row r="6" spans="1:243" s="9" customFormat="1" ht="30.75" customHeight="1">
      <c r="A6" s="64" t="s">
        <v>54</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IE6" s="10"/>
      <c r="IF6" s="10"/>
      <c r="IG6" s="10"/>
      <c r="IH6" s="10"/>
      <c r="II6" s="10"/>
    </row>
    <row r="7" spans="1:243" s="9" customFormat="1" ht="29.25" customHeight="1" hidden="1">
      <c r="A7" s="65" t="s">
        <v>7</v>
      </c>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IE7" s="10"/>
      <c r="IF7" s="10"/>
      <c r="IG7" s="10"/>
      <c r="IH7" s="10"/>
      <c r="II7" s="10"/>
    </row>
    <row r="8" spans="1:243" s="12" customFormat="1" ht="72" customHeight="1">
      <c r="A8" s="11" t="s">
        <v>39</v>
      </c>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IE8" s="13"/>
      <c r="IF8" s="13"/>
      <c r="IG8" s="13"/>
      <c r="IH8" s="13"/>
      <c r="II8" s="13"/>
    </row>
    <row r="9" spans="1:243" s="14" customFormat="1" ht="61.5" customHeight="1">
      <c r="A9" s="66" t="s">
        <v>45</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8</v>
      </c>
      <c r="B10" s="16" t="s">
        <v>9</v>
      </c>
      <c r="C10" s="16" t="s">
        <v>9</v>
      </c>
      <c r="D10" s="16" t="s">
        <v>8</v>
      </c>
      <c r="E10" s="16" t="s">
        <v>46</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24.75" customHeight="1">
      <c r="A13" s="57">
        <v>1</v>
      </c>
      <c r="B13" s="58" t="s">
        <v>56</v>
      </c>
      <c r="C13" s="33"/>
      <c r="D13" s="67"/>
      <c r="E13" s="67"/>
      <c r="F13" s="67"/>
      <c r="G13" s="67"/>
      <c r="H13" s="67"/>
      <c r="I13" s="67"/>
      <c r="J13" s="67"/>
      <c r="K13" s="67"/>
      <c r="L13" s="67"/>
      <c r="M13" s="67"/>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IA13" s="21">
        <v>1</v>
      </c>
      <c r="IB13" s="21" t="s">
        <v>56</v>
      </c>
      <c r="IE13" s="22"/>
      <c r="IF13" s="22"/>
      <c r="IG13" s="22"/>
      <c r="IH13" s="22"/>
      <c r="II13" s="22"/>
    </row>
    <row r="14" spans="1:243" s="21" customFormat="1" ht="94.5">
      <c r="A14" s="57">
        <v>1.01</v>
      </c>
      <c r="B14" s="58" t="s">
        <v>57</v>
      </c>
      <c r="C14" s="33"/>
      <c r="D14" s="67"/>
      <c r="E14" s="67"/>
      <c r="F14" s="67"/>
      <c r="G14" s="67"/>
      <c r="H14" s="67"/>
      <c r="I14" s="67"/>
      <c r="J14" s="67"/>
      <c r="K14" s="67"/>
      <c r="L14" s="67"/>
      <c r="M14" s="67"/>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IA14" s="21">
        <v>1.01</v>
      </c>
      <c r="IB14" s="21" t="s">
        <v>57</v>
      </c>
      <c r="IE14" s="22"/>
      <c r="IF14" s="22"/>
      <c r="IG14" s="22"/>
      <c r="IH14" s="22"/>
      <c r="II14" s="22"/>
    </row>
    <row r="15" spans="1:243" s="21" customFormat="1" ht="42.75">
      <c r="A15" s="57">
        <v>1.02</v>
      </c>
      <c r="B15" s="58" t="s">
        <v>47</v>
      </c>
      <c r="C15" s="33"/>
      <c r="D15" s="33">
        <v>621</v>
      </c>
      <c r="E15" s="59" t="s">
        <v>43</v>
      </c>
      <c r="F15" s="60">
        <v>81.32</v>
      </c>
      <c r="G15" s="43"/>
      <c r="H15" s="37"/>
      <c r="I15" s="38" t="s">
        <v>33</v>
      </c>
      <c r="J15" s="39">
        <f>IF(I15="Less(-)",-1,1)</f>
        <v>1</v>
      </c>
      <c r="K15" s="37" t="s">
        <v>34</v>
      </c>
      <c r="L15" s="37" t="s">
        <v>4</v>
      </c>
      <c r="M15" s="40"/>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total_amount_ba($B$2,$D$2,D15,F15,J15,K15,M15)</f>
        <v>50499.72</v>
      </c>
      <c r="BB15" s="51">
        <f>BA15+SUM(N15:AZ15)</f>
        <v>50499.72</v>
      </c>
      <c r="BC15" s="56" t="str">
        <f>SpellNumber(L15,BB15)</f>
        <v>INR  Fifty Thousand Four Hundred &amp; Ninety Nine  and Paise Seventy Two Only</v>
      </c>
      <c r="IA15" s="21">
        <v>1.02</v>
      </c>
      <c r="IB15" s="21" t="s">
        <v>47</v>
      </c>
      <c r="ID15" s="21">
        <v>621</v>
      </c>
      <c r="IE15" s="22" t="s">
        <v>43</v>
      </c>
      <c r="IF15" s="22"/>
      <c r="IG15" s="22"/>
      <c r="IH15" s="22"/>
      <c r="II15" s="22"/>
    </row>
    <row r="16" spans="1:243" s="21" customFormat="1" ht="94.5">
      <c r="A16" s="57">
        <v>1.03</v>
      </c>
      <c r="B16" s="58" t="s">
        <v>48</v>
      </c>
      <c r="C16" s="33"/>
      <c r="D16" s="33">
        <v>80</v>
      </c>
      <c r="E16" s="59" t="s">
        <v>43</v>
      </c>
      <c r="F16" s="60">
        <v>108.59</v>
      </c>
      <c r="G16" s="43"/>
      <c r="H16" s="37"/>
      <c r="I16" s="38" t="s">
        <v>33</v>
      </c>
      <c r="J16" s="39">
        <f aca="true" t="shared" si="0" ref="J16:J23">IF(I16="Less(-)",-1,1)</f>
        <v>1</v>
      </c>
      <c r="K16" s="37" t="s">
        <v>34</v>
      </c>
      <c r="L16" s="37" t="s">
        <v>4</v>
      </c>
      <c r="M16" s="40"/>
      <c r="N16" s="49"/>
      <c r="O16" s="49"/>
      <c r="P16" s="50"/>
      <c r="Q16" s="49"/>
      <c r="R16" s="49"/>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2">
        <f aca="true" t="shared" si="1" ref="BA16:BA23">total_amount_ba($B$2,$D$2,D16,F16,J16,K16,M16)</f>
        <v>8687.2</v>
      </c>
      <c r="BB16" s="51">
        <f aca="true" t="shared" si="2" ref="BB16:BB23">BA16+SUM(N16:AZ16)</f>
        <v>8687.2</v>
      </c>
      <c r="BC16" s="56" t="str">
        <f aca="true" t="shared" si="3" ref="BC16:BC23">SpellNumber(L16,BB16)</f>
        <v>INR  Eight Thousand Six Hundred &amp; Eighty Seven  and Paise Twenty Only</v>
      </c>
      <c r="IA16" s="21">
        <v>1.03</v>
      </c>
      <c r="IB16" s="21" t="s">
        <v>48</v>
      </c>
      <c r="ID16" s="21">
        <v>80</v>
      </c>
      <c r="IE16" s="22" t="s">
        <v>43</v>
      </c>
      <c r="IF16" s="22"/>
      <c r="IG16" s="22"/>
      <c r="IH16" s="22"/>
      <c r="II16" s="22"/>
    </row>
    <row r="17" spans="1:243" s="21" customFormat="1" ht="78.75">
      <c r="A17" s="57">
        <v>1.04</v>
      </c>
      <c r="B17" s="58" t="s">
        <v>58</v>
      </c>
      <c r="C17" s="33"/>
      <c r="D17" s="67"/>
      <c r="E17" s="67"/>
      <c r="F17" s="67"/>
      <c r="G17" s="67"/>
      <c r="H17" s="67"/>
      <c r="I17" s="67"/>
      <c r="J17" s="67"/>
      <c r="K17" s="67"/>
      <c r="L17" s="67"/>
      <c r="M17" s="67"/>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IA17" s="21">
        <v>1.04</v>
      </c>
      <c r="IB17" s="21" t="s">
        <v>58</v>
      </c>
      <c r="IE17" s="22"/>
      <c r="IF17" s="22"/>
      <c r="IG17" s="22"/>
      <c r="IH17" s="22"/>
      <c r="II17" s="22"/>
    </row>
    <row r="18" spans="1:243" s="21" customFormat="1" ht="30" customHeight="1">
      <c r="A18" s="57">
        <v>1.05</v>
      </c>
      <c r="B18" s="58" t="s">
        <v>49</v>
      </c>
      <c r="C18" s="33"/>
      <c r="D18" s="33">
        <v>1520</v>
      </c>
      <c r="E18" s="59" t="s">
        <v>43</v>
      </c>
      <c r="F18" s="60">
        <v>49.8</v>
      </c>
      <c r="G18" s="43"/>
      <c r="H18" s="37"/>
      <c r="I18" s="38" t="s">
        <v>33</v>
      </c>
      <c r="J18" s="39">
        <f t="shared" si="0"/>
        <v>1</v>
      </c>
      <c r="K18" s="37" t="s">
        <v>34</v>
      </c>
      <c r="L18" s="37" t="s">
        <v>4</v>
      </c>
      <c r="M18" s="40"/>
      <c r="N18" s="49"/>
      <c r="O18" s="49"/>
      <c r="P18" s="50"/>
      <c r="Q18" s="49"/>
      <c r="R18" s="49"/>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2">
        <f t="shared" si="1"/>
        <v>75696</v>
      </c>
      <c r="BB18" s="51">
        <f t="shared" si="2"/>
        <v>75696</v>
      </c>
      <c r="BC18" s="56" t="str">
        <f t="shared" si="3"/>
        <v>INR  Seventy Five Thousand Six Hundred &amp; Ninety Six  Only</v>
      </c>
      <c r="IA18" s="21">
        <v>1.05</v>
      </c>
      <c r="IB18" s="21" t="s">
        <v>49</v>
      </c>
      <c r="ID18" s="21">
        <v>1520</v>
      </c>
      <c r="IE18" s="22" t="s">
        <v>43</v>
      </c>
      <c r="IF18" s="22"/>
      <c r="IG18" s="22"/>
      <c r="IH18" s="22"/>
      <c r="II18" s="22"/>
    </row>
    <row r="19" spans="1:243" s="21" customFormat="1" ht="80.25" customHeight="1">
      <c r="A19" s="57">
        <v>1.06</v>
      </c>
      <c r="B19" s="58" t="s">
        <v>50</v>
      </c>
      <c r="C19" s="33"/>
      <c r="D19" s="33">
        <v>80</v>
      </c>
      <c r="E19" s="59" t="s">
        <v>43</v>
      </c>
      <c r="F19" s="60">
        <v>18.28</v>
      </c>
      <c r="G19" s="43"/>
      <c r="H19" s="37"/>
      <c r="I19" s="38" t="s">
        <v>33</v>
      </c>
      <c r="J19" s="39">
        <f t="shared" si="0"/>
        <v>1</v>
      </c>
      <c r="K19" s="37" t="s">
        <v>34</v>
      </c>
      <c r="L19" s="37" t="s">
        <v>4</v>
      </c>
      <c r="M19" s="40"/>
      <c r="N19" s="49"/>
      <c r="O19" s="49"/>
      <c r="P19" s="50"/>
      <c r="Q19" s="49"/>
      <c r="R19" s="49"/>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2">
        <f t="shared" si="1"/>
        <v>1462.4</v>
      </c>
      <c r="BB19" s="51">
        <f t="shared" si="2"/>
        <v>1462.4</v>
      </c>
      <c r="BC19" s="56" t="str">
        <f t="shared" si="3"/>
        <v>INR  One Thousand Four Hundred &amp; Sixty Two  and Paise Forty Only</v>
      </c>
      <c r="IA19" s="21">
        <v>1.06</v>
      </c>
      <c r="IB19" s="21" t="s">
        <v>50</v>
      </c>
      <c r="ID19" s="21">
        <v>80</v>
      </c>
      <c r="IE19" s="22" t="s">
        <v>43</v>
      </c>
      <c r="IF19" s="22"/>
      <c r="IG19" s="22"/>
      <c r="IH19" s="22"/>
      <c r="II19" s="22"/>
    </row>
    <row r="20" spans="1:243" s="21" customFormat="1" ht="50.25" customHeight="1">
      <c r="A20" s="57">
        <v>1.07</v>
      </c>
      <c r="B20" s="58" t="s">
        <v>59</v>
      </c>
      <c r="C20" s="33"/>
      <c r="D20" s="67"/>
      <c r="E20" s="67"/>
      <c r="F20" s="67"/>
      <c r="G20" s="67"/>
      <c r="H20" s="67"/>
      <c r="I20" s="67"/>
      <c r="J20" s="67"/>
      <c r="K20" s="67"/>
      <c r="L20" s="67"/>
      <c r="M20" s="67"/>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IA20" s="21">
        <v>1.07</v>
      </c>
      <c r="IB20" s="21" t="s">
        <v>59</v>
      </c>
      <c r="IE20" s="22"/>
      <c r="IF20" s="22"/>
      <c r="IG20" s="22"/>
      <c r="IH20" s="22"/>
      <c r="II20" s="22"/>
    </row>
    <row r="21" spans="1:243" s="21" customFormat="1" ht="34.5" customHeight="1">
      <c r="A21" s="57">
        <v>1.08</v>
      </c>
      <c r="B21" s="58" t="s">
        <v>51</v>
      </c>
      <c r="C21" s="33"/>
      <c r="D21" s="33">
        <v>106</v>
      </c>
      <c r="E21" s="59" t="s">
        <v>43</v>
      </c>
      <c r="F21" s="60">
        <v>75.89</v>
      </c>
      <c r="G21" s="43"/>
      <c r="H21" s="37"/>
      <c r="I21" s="38" t="s">
        <v>33</v>
      </c>
      <c r="J21" s="39">
        <f t="shared" si="0"/>
        <v>1</v>
      </c>
      <c r="K21" s="37" t="s">
        <v>34</v>
      </c>
      <c r="L21" s="37" t="s">
        <v>4</v>
      </c>
      <c r="M21" s="40"/>
      <c r="N21" s="49"/>
      <c r="O21" s="49"/>
      <c r="P21" s="50"/>
      <c r="Q21" s="49"/>
      <c r="R21" s="49"/>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2">
        <f t="shared" si="1"/>
        <v>8044.34</v>
      </c>
      <c r="BB21" s="51">
        <f t="shared" si="2"/>
        <v>8044.34</v>
      </c>
      <c r="BC21" s="56" t="str">
        <f t="shared" si="3"/>
        <v>INR  Eight Thousand  &amp;Forty Four  and Paise Thirty Four Only</v>
      </c>
      <c r="IA21" s="21">
        <v>1.08</v>
      </c>
      <c r="IB21" s="21" t="s">
        <v>51</v>
      </c>
      <c r="ID21" s="21">
        <v>106</v>
      </c>
      <c r="IE21" s="22" t="s">
        <v>43</v>
      </c>
      <c r="IF21" s="22"/>
      <c r="IG21" s="22"/>
      <c r="IH21" s="22"/>
      <c r="II21" s="22"/>
    </row>
    <row r="22" spans="1:243" s="21" customFormat="1" ht="49.5" customHeight="1">
      <c r="A22" s="57">
        <v>1.09</v>
      </c>
      <c r="B22" s="58" t="s">
        <v>60</v>
      </c>
      <c r="C22" s="33"/>
      <c r="D22" s="67"/>
      <c r="E22" s="67"/>
      <c r="F22" s="67"/>
      <c r="G22" s="67"/>
      <c r="H22" s="67"/>
      <c r="I22" s="67"/>
      <c r="J22" s="67"/>
      <c r="K22" s="67"/>
      <c r="L22" s="67"/>
      <c r="M22" s="67"/>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IA22" s="21">
        <v>1.09</v>
      </c>
      <c r="IB22" s="21" t="s">
        <v>60</v>
      </c>
      <c r="IE22" s="22"/>
      <c r="IF22" s="22"/>
      <c r="IG22" s="22"/>
      <c r="IH22" s="22"/>
      <c r="II22" s="22"/>
    </row>
    <row r="23" spans="1:243" s="21" customFormat="1" ht="48" customHeight="1">
      <c r="A23" s="61">
        <v>1.1</v>
      </c>
      <c r="B23" s="58" t="s">
        <v>52</v>
      </c>
      <c r="C23" s="33"/>
      <c r="D23" s="33">
        <v>356</v>
      </c>
      <c r="E23" s="59" t="s">
        <v>43</v>
      </c>
      <c r="F23" s="60">
        <v>95.24</v>
      </c>
      <c r="G23" s="43"/>
      <c r="H23" s="37"/>
      <c r="I23" s="38" t="s">
        <v>33</v>
      </c>
      <c r="J23" s="39">
        <f t="shared" si="0"/>
        <v>1</v>
      </c>
      <c r="K23" s="37" t="s">
        <v>34</v>
      </c>
      <c r="L23" s="37" t="s">
        <v>4</v>
      </c>
      <c r="M23" s="40"/>
      <c r="N23" s="49"/>
      <c r="O23" s="49"/>
      <c r="P23" s="50"/>
      <c r="Q23" s="49"/>
      <c r="R23" s="49"/>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2">
        <f t="shared" si="1"/>
        <v>33905.44</v>
      </c>
      <c r="BB23" s="51">
        <f t="shared" si="2"/>
        <v>33905.44</v>
      </c>
      <c r="BC23" s="56" t="str">
        <f t="shared" si="3"/>
        <v>INR  Thirty Three Thousand Nine Hundred &amp; Five  and Paise Forty Four Only</v>
      </c>
      <c r="IA23" s="21">
        <v>1.1</v>
      </c>
      <c r="IB23" s="21" t="s">
        <v>52</v>
      </c>
      <c r="ID23" s="21">
        <v>356</v>
      </c>
      <c r="IE23" s="22" t="s">
        <v>43</v>
      </c>
      <c r="IF23" s="22"/>
      <c r="IG23" s="22"/>
      <c r="IH23" s="22"/>
      <c r="II23" s="22"/>
    </row>
    <row r="24" spans="1:243" s="21" customFormat="1" ht="16.5" customHeight="1">
      <c r="A24" s="57">
        <v>2</v>
      </c>
      <c r="B24" s="58" t="s">
        <v>61</v>
      </c>
      <c r="C24" s="33"/>
      <c r="D24" s="67"/>
      <c r="E24" s="67"/>
      <c r="F24" s="67"/>
      <c r="G24" s="67"/>
      <c r="H24" s="67"/>
      <c r="I24" s="67"/>
      <c r="J24" s="67"/>
      <c r="K24" s="67"/>
      <c r="L24" s="67"/>
      <c r="M24" s="67"/>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IA24" s="21">
        <v>2</v>
      </c>
      <c r="IB24" s="21" t="s">
        <v>61</v>
      </c>
      <c r="IE24" s="22"/>
      <c r="IF24" s="22"/>
      <c r="IG24" s="22"/>
      <c r="IH24" s="22"/>
      <c r="II24" s="22"/>
    </row>
    <row r="25" spans="1:243" s="21" customFormat="1" ht="111" customHeight="1">
      <c r="A25" s="57">
        <v>2.01</v>
      </c>
      <c r="B25" s="58" t="s">
        <v>62</v>
      </c>
      <c r="C25" s="33"/>
      <c r="D25" s="67"/>
      <c r="E25" s="67"/>
      <c r="F25" s="67"/>
      <c r="G25" s="67"/>
      <c r="H25" s="67"/>
      <c r="I25" s="67"/>
      <c r="J25" s="67"/>
      <c r="K25" s="67"/>
      <c r="L25" s="67"/>
      <c r="M25" s="67"/>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IA25" s="21">
        <v>2.01</v>
      </c>
      <c r="IB25" s="21" t="s">
        <v>62</v>
      </c>
      <c r="IE25" s="22"/>
      <c r="IF25" s="22"/>
      <c r="IG25" s="22"/>
      <c r="IH25" s="22"/>
      <c r="II25" s="22"/>
    </row>
    <row r="26" spans="1:243" s="21" customFormat="1" ht="44.25" customHeight="1">
      <c r="A26" s="57">
        <v>2.02</v>
      </c>
      <c r="B26" s="58" t="s">
        <v>53</v>
      </c>
      <c r="C26" s="33"/>
      <c r="D26" s="33">
        <v>4.36</v>
      </c>
      <c r="E26" s="59" t="s">
        <v>43</v>
      </c>
      <c r="F26" s="60">
        <v>419.13</v>
      </c>
      <c r="G26" s="43"/>
      <c r="H26" s="37"/>
      <c r="I26" s="38" t="s">
        <v>33</v>
      </c>
      <c r="J26" s="39">
        <f>IF(I26="Less(-)",-1,1)</f>
        <v>1</v>
      </c>
      <c r="K26" s="37" t="s">
        <v>34</v>
      </c>
      <c r="L26" s="37" t="s">
        <v>4</v>
      </c>
      <c r="M26" s="40"/>
      <c r="N26" s="49"/>
      <c r="O26" s="49"/>
      <c r="P26" s="50"/>
      <c r="Q26" s="49"/>
      <c r="R26" s="49"/>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2">
        <f>total_amount_ba($B$2,$D$2,D26,F26,J26,K26,M26)</f>
        <v>1827.41</v>
      </c>
      <c r="BB26" s="51">
        <f>BA26+SUM(N26:AZ26)</f>
        <v>1827.41</v>
      </c>
      <c r="BC26" s="56" t="str">
        <f>SpellNumber(L26,BB26)</f>
        <v>INR  One Thousand Eight Hundred &amp; Twenty Seven  and Paise Forty One Only</v>
      </c>
      <c r="IA26" s="21">
        <v>2.02</v>
      </c>
      <c r="IB26" s="21" t="s">
        <v>53</v>
      </c>
      <c r="ID26" s="21">
        <v>4.36</v>
      </c>
      <c r="IE26" s="22" t="s">
        <v>43</v>
      </c>
      <c r="IF26" s="22"/>
      <c r="IG26" s="22"/>
      <c r="IH26" s="22"/>
      <c r="II26" s="22"/>
    </row>
    <row r="27" spans="1:55" ht="31.5" customHeight="1">
      <c r="A27" s="44" t="s">
        <v>35</v>
      </c>
      <c r="B27" s="45"/>
      <c r="C27" s="46"/>
      <c r="D27" s="75"/>
      <c r="E27" s="75"/>
      <c r="F27" s="75"/>
      <c r="G27" s="34"/>
      <c r="H27" s="47"/>
      <c r="I27" s="47"/>
      <c r="J27" s="47"/>
      <c r="K27" s="47"/>
      <c r="L27" s="48"/>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55">
        <f>SUM(BA13:BA26)</f>
        <v>180122.51</v>
      </c>
      <c r="BB27" s="55">
        <f>SUM(BB13:BB26)</f>
        <v>180122.51</v>
      </c>
      <c r="BC27" s="76" t="str">
        <f>SpellNumber($E$2,BB27)</f>
        <v>INR  One Lakh Eighty Thousand One Hundred &amp; Twenty Two  and Paise Fifty One Only</v>
      </c>
    </row>
    <row r="28" spans="1:55" ht="46.5" customHeight="1">
      <c r="A28" s="24" t="s">
        <v>36</v>
      </c>
      <c r="B28" s="25"/>
      <c r="C28" s="26"/>
      <c r="D28" s="72"/>
      <c r="E28" s="73" t="s">
        <v>44</v>
      </c>
      <c r="F28" s="74"/>
      <c r="G28" s="27"/>
      <c r="H28" s="28"/>
      <c r="I28" s="28"/>
      <c r="J28" s="28"/>
      <c r="K28" s="29"/>
      <c r="L28" s="30"/>
      <c r="M28" s="31"/>
      <c r="N28" s="32"/>
      <c r="O28" s="21"/>
      <c r="P28" s="21"/>
      <c r="Q28" s="21"/>
      <c r="R28" s="21"/>
      <c r="S28" s="21"/>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53">
        <f>IF(ISBLANK(F28),0,IF(E28="Excess (+)",ROUND(BA27+(BA27*F28),2),IF(E28="Less (-)",ROUND(BA27+(BA27*F28*(-1)),2),IF(E28="At Par",BA27,0))))</f>
        <v>0</v>
      </c>
      <c r="BB28" s="54">
        <f>ROUND(BA28,0)</f>
        <v>0</v>
      </c>
      <c r="BC28" s="36" t="str">
        <f>SpellNumber($E$2,BB28)</f>
        <v>INR Zero Only</v>
      </c>
    </row>
    <row r="29" spans="1:55" ht="45.75" customHeight="1">
      <c r="A29" s="23" t="s">
        <v>37</v>
      </c>
      <c r="B29" s="23"/>
      <c r="C29" s="62" t="str">
        <f>SpellNumber($E$2,BB28)</f>
        <v>INR Zero Only</v>
      </c>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row>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9"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sheetData>
  <sheetProtection password="8F23" sheet="1"/>
  <mergeCells count="15">
    <mergeCell ref="D17:BC17"/>
    <mergeCell ref="D20:BC20"/>
    <mergeCell ref="D22:BC22"/>
    <mergeCell ref="D24:BC24"/>
    <mergeCell ref="D25:BC25"/>
    <mergeCell ref="C29:BC29"/>
    <mergeCell ref="A1:L1"/>
    <mergeCell ref="A4:BC4"/>
    <mergeCell ref="A5:BC5"/>
    <mergeCell ref="A6:BC6"/>
    <mergeCell ref="A7:BC7"/>
    <mergeCell ref="A9:BC9"/>
    <mergeCell ref="D13:BC13"/>
    <mergeCell ref="B8:BC8"/>
    <mergeCell ref="D14:BC1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8">
      <formula1>IF(E28="Select",-1,IF(E28="At Par",0,0))</formula1>
      <formula2>IF(E28="Select",-1,IF(E28="At Par",0,0.99))</formula2>
    </dataValidation>
    <dataValidation type="list" allowBlank="1" showErrorMessage="1" sqref="E28">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8">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8">
      <formula1>0</formula1>
      <formula2>IF(#REF!&lt;&gt;"Select",99.9,0)</formula2>
    </dataValidation>
    <dataValidation allowBlank="1" showInputMessage="1" showErrorMessage="1" promptTitle="Units" prompt="Please enter Units in text" sqref="D15:E16 D18:E19 D21:E21 D23:E23 D26:E26">
      <formula1>0</formula1>
      <formula2>0</formula2>
    </dataValidation>
    <dataValidation type="decimal" allowBlank="1" showInputMessage="1" showErrorMessage="1" promptTitle="Quantity" prompt="Please enter the Quantity for this item. " errorTitle="Invalid Entry" error="Only Numeric Values are allowed. " sqref="F15:F16 F18:F19 F21 F23 F26">
      <formula1>0</formula1>
      <formula2>999999999999999</formula2>
    </dataValidation>
    <dataValidation type="list" allowBlank="1" showErrorMessage="1" sqref="D13:D14 K15:K16 D17 K18:K19 D20 K21 D22 K23 D24:D25 K26">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6 G18:H19 G21:H21 G23:H23 G26:H26">
      <formula1>0</formula1>
      <formula2>999999999999999</formula2>
    </dataValidation>
    <dataValidation allowBlank="1" showInputMessage="1" showErrorMessage="1" promptTitle="Addition / Deduction" prompt="Please Choose the correct One" sqref="J15:J16 J18:J19 J21 J23 J26">
      <formula1>0</formula1>
      <formula2>0</formula2>
    </dataValidation>
    <dataValidation type="list" showErrorMessage="1" sqref="I15:I16 I18:I19 I21 I23 I2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18:O19 N21:O21 N23:O23 N26:O2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8:R19 R21 R23 R2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8:Q19 Q21 Q23 Q2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8:M19 M21 M23 M26">
      <formula1>0</formula1>
      <formula2>999999999999999</formula2>
    </dataValidation>
    <dataValidation type="list" allowBlank="1" showInputMessage="1" showErrorMessage="1" sqref="L24 L13 L14 L15 L16 L17 L18 L19 L20 L21 L22 L23 L26 L25">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26">
      <formula1>0</formula1>
      <formula2>0</formula2>
    </dataValidation>
    <dataValidation type="decimal" allowBlank="1" showErrorMessage="1" errorTitle="Invalid Entry" error="Only Numeric Values are allowed. " sqref="A13:A26">
      <formula1>0</formula1>
      <formula2>999999999999999</formula2>
    </dataValidation>
  </dataValidations>
  <printOptions/>
  <pageMargins left="0.45" right="0.2" top="0.75" bottom="0.75" header="0.511805555555556" footer="0.511805555555556"/>
  <pageSetup horizontalDpi="300" verticalDpi="3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0" t="s">
        <v>38</v>
      </c>
      <c r="F6" s="70"/>
      <c r="G6" s="70"/>
      <c r="H6" s="70"/>
      <c r="I6" s="70"/>
      <c r="J6" s="70"/>
      <c r="K6" s="70"/>
    </row>
    <row r="7" spans="5:11" ht="14.25">
      <c r="E7" s="71"/>
      <c r="F7" s="71"/>
      <c r="G7" s="71"/>
      <c r="H7" s="71"/>
      <c r="I7" s="71"/>
      <c r="J7" s="71"/>
      <c r="K7" s="71"/>
    </row>
    <row r="8" spans="5:11" ht="14.25">
      <c r="E8" s="71"/>
      <c r="F8" s="71"/>
      <c r="G8" s="71"/>
      <c r="H8" s="71"/>
      <c r="I8" s="71"/>
      <c r="J8" s="71"/>
      <c r="K8" s="71"/>
    </row>
    <row r="9" spans="5:11" ht="14.25">
      <c r="E9" s="71"/>
      <c r="F9" s="71"/>
      <c r="G9" s="71"/>
      <c r="H9" s="71"/>
      <c r="I9" s="71"/>
      <c r="J9" s="71"/>
      <c r="K9" s="71"/>
    </row>
    <row r="10" spans="5:11" ht="14.25">
      <c r="E10" s="71"/>
      <c r="F10" s="71"/>
      <c r="G10" s="71"/>
      <c r="H10" s="71"/>
      <c r="I10" s="71"/>
      <c r="J10" s="71"/>
      <c r="K10" s="71"/>
    </row>
    <row r="11" spans="5:11" ht="14.25">
      <c r="E11" s="71"/>
      <c r="F11" s="71"/>
      <c r="G11" s="71"/>
      <c r="H11" s="71"/>
      <c r="I11" s="71"/>
      <c r="J11" s="71"/>
      <c r="K11" s="71"/>
    </row>
    <row r="12" spans="5:11" ht="14.25">
      <c r="E12" s="71"/>
      <c r="F12" s="71"/>
      <c r="G12" s="71"/>
      <c r="H12" s="71"/>
      <c r="I12" s="71"/>
      <c r="J12" s="71"/>
      <c r="K12" s="71"/>
    </row>
    <row r="13" spans="5:11" ht="14.25">
      <c r="E13" s="71"/>
      <c r="F13" s="71"/>
      <c r="G13" s="71"/>
      <c r="H13" s="71"/>
      <c r="I13" s="71"/>
      <c r="J13" s="71"/>
      <c r="K13" s="71"/>
    </row>
    <row r="14" spans="5:11" ht="14.25">
      <c r="E14" s="71"/>
      <c r="F14" s="71"/>
      <c r="G14" s="71"/>
      <c r="H14" s="71"/>
      <c r="I14" s="71"/>
      <c r="J14" s="71"/>
      <c r="K14" s="7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2022-12-01T06:46:58Z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