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<sst xmlns="http://schemas.openxmlformats.org/spreadsheetml/2006/main" count="267" uniqueCount="92">
  <si>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</si>
  <si>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</si>
  <si>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</si>
  <si>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</si>
  <si>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</si>
  <si>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</si>
  <si>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</si>
  <si>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</si>
  <si>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</si>
  <si>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</si>
  <si>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</si>
  <si>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</si>
  <si>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</si>
  <si>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</si>
  <si>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</si>
  <si>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</si>
  <si>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</si>
  <si>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</si>
  <si>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</si>
  <si>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</si>
  <si>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</si>
  <si>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</si>
  <si>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</si>
  <si>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</si>
  <si>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</si>
  <si>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</si>
  <si>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</si>
  <si>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</si>
  <si>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</si>
  <si>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</si>
  <si>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</si>
  <si>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</si>
  <si>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</si>
  <si>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</si>
  <si>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</si>
  <si>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</si>
  <si>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</si>
  <si>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</si>
  <si>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</si>
  <si>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</si>
  <si>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</si>
  <si>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</si>
  <si>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</si>
  <si>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</si>
  <si>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</si>
  <si>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</si>
  <si>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</si>
  <si>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</si>
  <si>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FINISHING</t>
  </si>
  <si>
    <t>EARTH WORK</t>
  </si>
  <si>
    <t>All kinds of soil</t>
  </si>
  <si>
    <t>Contract No:  35/C/D3/2021-22/01</t>
  </si>
  <si>
    <t>Name of Work: Construction of boundary wall between old opportunity school and K.V IITK</t>
  </si>
  <si>
    <t>Earth work in surface excavation not exceeding 30 cm in depth but exceeding 1.5 m in width as well as 10 sqm on plan including getting out and disposal of excavated earth upto 50 m and lift upto 1.5 m, as directed by Engineer-in- Charge:</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</si>
  <si>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</si>
  <si>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</si>
  <si>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</si>
  <si>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</si>
  <si>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</si>
  <si>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</si>
  <si>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MASONRY WORK</t>
  </si>
  <si>
    <t>Brick work with common burnt clay selected F.P.S. (non modular) bricks of class designation 7.5 in exposed brick work including making horizontal and vertical grooves 10 mm wide 12 mm deep complete in cement mortar 1:6 (1 cement : 6 coarse sand)</t>
  </si>
  <si>
    <t>From ground level upto plinth level</t>
  </si>
  <si>
    <t>Above plinth level upto floor V level</t>
  </si>
  <si>
    <t>STEEL WORK</t>
  </si>
  <si>
    <t>Structural steel work riveted, bolted or welded in built up sections, trusses and framed work, including cutting, hoisting, fixing in position and applying a priming coat of approved steel primer all complete.</t>
  </si>
  <si>
    <t>FLOORING</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</si>
  <si>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</si>
  <si>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</si>
  <si>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15 mm cement plaster on rough side of single or half brick wall of mix:</t>
  </si>
  <si>
    <t>1:6 (1 cement: 6 coarse sand)</t>
  </si>
  <si>
    <t>Pointing on brick work or brick flooring with cement mortar 1:3 (1 cement : 3 fine sand):</t>
  </si>
  <si>
    <t>Flush / Ruled/ Struck or weathered pointing</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</si>
  <si>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</si>
  <si>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</si>
  <si>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</si>
  <si>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</si>
  <si>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</si>
  <si>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</si>
  <si>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</si>
  <si>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brick work manually/ by mechanical means including stacking of serviceable material and disposal of unserviceable material within 50 metres lead as per direction of Engineer-in-charge.</t>
  </si>
  <si>
    <t>In cement mortar</t>
  </si>
  <si>
    <t>Removing mortar from bricks and cleaning bricks including stacking within a lead of 50 m (stacks of cleaned bricks shall be measured):</t>
  </si>
  <si>
    <t>From brick work 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</si>
  <si>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</si>
  <si>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MINOR CIVIL MAINTENANCE WORK:</t>
  </si>
  <si>
    <t>Brick work with common burnt clay F.P.S. (non modular) bricks of class designation 7.5 in foundation and plinth in:      
Cement mortar 1:6 (1 cement : 6 coarse sand) 
with old available bricks</t>
  </si>
  <si>
    <t>Providing and laying in position cement concrete of specified grade i/c breaking of available bricks/brick bats in the required size of brick aggregate but excluding the cost of centering and shuttering- All work up to plinth level:
1:5:10 ( 1 cement : 5 coarse sand (zone-III) derived from natural source: 10 bricks Aggregate 40 mm nominal size.</t>
  </si>
  <si>
    <t>cum</t>
  </si>
  <si>
    <t>kg</t>
  </si>
  <si>
    <t>1000 Nos</t>
  </si>
  <si>
    <t>Cum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</si>
</sst>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1"/>
      <color indexed="31"/>
      <name val="Arial"/>
      <family val="2"/>
    </font>
    <font>
      <b/>
      <sz val="11"/>
      <color indexed="16"/>
      <name val="Arial"/>
      <family val="2"/>
    </font>
    <font>
      <b/>
      <sz val="9"/>
      <color indexed="8"/>
      <name val="Tahoma"/>
      <family val="2"/>
    </font>
    <font>
      <sz val="9"/>
      <color indexed="8"/>
      <name val="Tahoma"/>
      <family val="2"/>
    </font>
    <font>
      <b/>
      <sz val="16"/>
      <color indexed="8"/>
      <name val="Calibri"/>
      <family val="2"/>
    </font>
    <font>
      <b/>
      <sz val="11"/>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4" fillId="0" borderId="12" xfId="56" applyNumberFormat="1" applyFont="1" applyFill="1" applyBorder="1" applyAlignment="1" applyProtection="1">
      <alignment vertical="top"/>
      <protection/>
    </xf>
    <xf numFmtId="0" fontId="14"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4" fillId="0" borderId="0" xfId="56" applyNumberFormat="1" applyFont="1" applyFill="1" applyAlignment="1" applyProtection="1">
      <alignment vertical="top"/>
      <protection/>
    </xf>
    <xf numFmtId="0" fontId="54"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4" fillId="0" borderId="16" xfId="59" applyNumberFormat="1" applyFont="1" applyFill="1" applyBorder="1" applyAlignment="1">
      <alignment horizontal="justify" vertical="top" wrapText="1"/>
      <protection/>
    </xf>
    <xf numFmtId="0" fontId="54" fillId="0" borderId="15" xfId="0" applyFont="1" applyFill="1" applyBorder="1" applyAlignment="1">
      <alignment horizontal="left" vertical="top"/>
    </xf>
    <xf numFmtId="0" fontId="54" fillId="0" borderId="15" xfId="0" applyFont="1" applyFill="1" applyBorder="1" applyAlignment="1">
      <alignment horizontal="justify" vertical="top" wrapText="1"/>
    </xf>
    <xf numFmtId="10" fontId="15"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vertical="top" wrapText="1"/>
      <protection/>
    </xf>
    <xf numFmtId="0" fontId="37" fillId="0" borderId="15" xfId="0" applyFont="1" applyFill="1" applyBorder="1" applyAlignment="1">
      <alignment horizontal="left" vertical="top"/>
    </xf>
    <xf numFmtId="0" fontId="37" fillId="0" borderId="15" xfId="0" applyFont="1" applyFill="1" applyBorder="1" applyAlignment="1">
      <alignment horizontal="right" vertical="top"/>
    </xf>
    <xf numFmtId="2" fontId="37" fillId="0" borderId="15" xfId="0" applyNumberFormat="1" applyFont="1" applyFill="1" applyBorder="1" applyAlignment="1">
      <alignment horizontal="left" vertical="top"/>
    </xf>
    <xf numFmtId="0" fontId="12" fillId="0" borderId="22" xfId="59" applyNumberFormat="1" applyFont="1" applyFill="1" applyBorder="1" applyAlignment="1">
      <alignment vertical="top"/>
      <protection/>
    </xf>
    <xf numFmtId="2" fontId="12" fillId="0" borderId="15" xfId="59" applyNumberFormat="1" applyFont="1" applyFill="1" applyBorder="1" applyAlignment="1">
      <alignment vertical="top"/>
      <protection/>
    </xf>
    <xf numFmtId="0" fontId="12" fillId="0" borderId="24" xfId="59" applyNumberFormat="1" applyFont="1" applyFill="1" applyBorder="1" applyAlignment="1" applyProtection="1">
      <alignment vertical="center" wrapText="1"/>
      <protection locked="0"/>
    </xf>
    <xf numFmtId="0" fontId="15" fillId="33" borderId="24" xfId="59" applyNumberFormat="1" applyFont="1" applyFill="1" applyBorder="1" applyAlignment="1" applyProtection="1">
      <alignment vertical="center" wrapText="1"/>
      <protection locked="0"/>
    </xf>
    <xf numFmtId="0" fontId="12" fillId="0" borderId="11" xfId="59" applyNumberFormat="1" applyFont="1" applyFill="1" applyBorder="1" applyAlignment="1" applyProtection="1">
      <alignment vertical="center" wrapText="1"/>
      <protection/>
    </xf>
    <xf numFmtId="2" fontId="19" fillId="0" borderId="19" xfId="59" applyNumberFormat="1" applyFont="1" applyFill="1" applyBorder="1" applyAlignment="1">
      <alignment vertical="top"/>
      <protection/>
    </xf>
    <xf numFmtId="2" fontId="12" fillId="0" borderId="0" xfId="59" applyNumberFormat="1" applyFont="1" applyFill="1" applyBorder="1" applyAlignment="1">
      <alignment horizontal="right" vertical="top"/>
      <protection/>
    </xf>
    <xf numFmtId="2" fontId="54" fillId="0" borderId="15" xfId="0" applyNumberFormat="1" applyFont="1" applyFill="1" applyBorder="1" applyAlignment="1">
      <alignment vertical="top"/>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12" fillId="0" borderId="13" xfId="59" applyNumberFormat="1" applyFont="1" applyFill="1" applyBorder="1" applyAlignment="1">
      <alignment horizontal="center" vertical="top" wrapText="1"/>
      <protection/>
    </xf>
    <xf numFmtId="0" fontId="12" fillId="0" borderId="19"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8" fillId="0" borderId="0" xfId="0" applyFont="1" applyBorder="1" applyAlignment="1">
      <alignment horizontal="center" vertical="center"/>
    </xf>
    <xf numFmtId="0" fontId="0" fillId="0" borderId="0" xfId="0" applyAlignment="1">
      <alignment/>
    </xf>
    <xf numFmtId="0" fontId="54" fillId="0" borderId="15" xfId="0" applyFont="1" applyFill="1" applyBorder="1" applyAlignment="1">
      <alignment horizontal="justify" vertical="top"/>
    </xf>
    <xf numFmtId="0" fontId="54" fillId="0" borderId="15" xfId="0" applyFont="1" applyFill="1" applyBorder="1" applyAlignment="1">
      <alignment horizontal="center"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4"/>
  <sheetViews>
    <sheetView showGridLines="0" view="pageBreakPreview" zoomScaleNormal="85" zoomScaleSheetLayoutView="100" zoomScalePageLayoutView="0" workbookViewId="0" topLeftCell="A50">
      <selection activeCell="E51" sqref="E5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3" t="str">
        <f>B2&amp;" BoQ"</f>
        <v>Percentage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4" t="s">
        <v>42</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75" customHeight="1">
      <c r="A5" s="74" t="s">
        <v>52</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75" customHeight="1">
      <c r="A6" s="74" t="s">
        <v>51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72" customHeight="1">
      <c r="A8" s="11" t="s">
        <v>39</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7" t="s">
        <v>45</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8</v>
      </c>
      <c r="B10" s="16" t="s">
        <v>9</v>
      </c>
      <c r="C10" s="16" t="s">
        <v>9</v>
      </c>
      <c r="D10" s="16" t="s">
        <v>8</v>
      </c>
      <c r="E10" s="16" t="s">
        <v>46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4">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6">
        <v>8</v>
      </c>
      <c r="IE12" s="18"/>
      <c r="IF12" s="18"/>
      <c r="IG12" s="18"/>
      <c r="IH12" s="18"/>
      <c r="II12" s="18"/>
    </row>
    <row r="13" spans="1:243" s="21" customFormat="1" ht="18" customHeight="1">
      <c r="A13" s="51">
        <v>1</v>
      </c>
      <c r="B13" s="52" t="s">
        <v>49</v>
      </c>
      <c r="C13" s="32"/>
      <c r="D13" s="68"/>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IA13" s="21">
        <v>1</v>
      </c>
      <c r="IB13" s="21" t="s">
        <v>49</v>
      </c>
      <c r="IE13" s="22"/>
      <c r="IF13" s="22"/>
      <c r="IG13" s="22"/>
      <c r="IH13" s="22"/>
      <c r="II13" s="22"/>
    </row>
    <row r="14" spans="1:243" s="21" customFormat="1" ht="78.75" customHeight="1">
      <c r="A14" s="56">
        <v>1.01</v>
      </c>
      <c r="B14" s="78" t="s">
        <v>53</v>
      </c>
      <c r="C14" s="57"/>
      <c r="D14" s="68"/>
      <c r="E14" s="68"/>
      <c r="F14" s="68"/>
      <c r="G14" s="68"/>
      <c r="H14" s="68"/>
      <c r="I14" s="68"/>
      <c r="J14" s="68"/>
      <c r="K14" s="68"/>
      <c r="L14" s="68"/>
      <c r="M14" s="68"/>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IA14" s="21">
        <v>1.01</v>
      </c>
      <c r="IB14" s="21" t="s">
        <v>53</v>
      </c>
      <c r="IE14" s="22"/>
      <c r="IF14" s="22"/>
      <c r="IG14" s="22"/>
      <c r="IH14" s="22"/>
      <c r="II14" s="22"/>
    </row>
    <row r="15" spans="1:243" s="21" customFormat="1" ht="30" customHeight="1">
      <c r="A15" s="56">
        <v>1.02</v>
      </c>
      <c r="B15" s="78" t="s">
        <v>50</v>
      </c>
      <c r="C15" s="57"/>
      <c r="D15" s="32">
        <v>15</v>
      </c>
      <c r="E15" s="79" t="s">
        <v>43</v>
      </c>
      <c r="F15" s="66">
        <v>81.14</v>
      </c>
      <c r="G15" s="41"/>
      <c r="H15" s="35"/>
      <c r="I15" s="36" t="s">
        <v>33</v>
      </c>
      <c r="J15" s="37">
        <f>IF(I15="Less(-)",-1,1)</f>
        <v>1</v>
      </c>
      <c r="K15" s="35" t="s">
        <v>34</v>
      </c>
      <c r="L15" s="35" t="s">
        <v>4</v>
      </c>
      <c r="M15" s="38"/>
      <c r="N15" s="46"/>
      <c r="O15" s="46"/>
      <c r="P15" s="47"/>
      <c r="Q15" s="46"/>
      <c r="R15" s="46"/>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total_amount_ba($B$2,$D$2,D15,F15,J15,K15,M15)</f>
        <v>1217.1</v>
      </c>
      <c r="BB15" s="48">
        <f>BA15+SUM(N15:AZ15)</f>
        <v>1217.1</v>
      </c>
      <c r="BC15" s="50" t="str">
        <f>SpellNumber(L15,BB15)</f>
        <v>INR  One Thousand Two Hundred &amp; Seventeen  and Paise Ten Only</v>
      </c>
      <c r="IA15" s="21">
        <v>1.02</v>
      </c>
      <c r="IB15" s="21" t="s">
        <v>50</v>
      </c>
      <c r="ID15" s="21">
        <v>15</v>
      </c>
      <c r="IE15" s="22" t="s">
        <v>43</v>
      </c>
      <c r="IF15" s="22"/>
      <c r="IG15" s="22"/>
      <c r="IH15" s="22"/>
      <c r="II15" s="22"/>
    </row>
    <row r="16" spans="1:243" s="21" customFormat="1" ht="127.5" customHeight="1">
      <c r="A16" s="56">
        <v>1.03</v>
      </c>
      <c r="B16" s="78" t="s">
        <v>54</v>
      </c>
      <c r="C16" s="57"/>
      <c r="D16" s="68"/>
      <c r="E16" s="68"/>
      <c r="F16" s="68"/>
      <c r="G16" s="68"/>
      <c r="H16" s="68"/>
      <c r="I16" s="68"/>
      <c r="J16" s="68"/>
      <c r="K16" s="68"/>
      <c r="L16" s="68"/>
      <c r="M16" s="68"/>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A16" s="21">
        <v>1.03</v>
      </c>
      <c r="IB16" s="21" t="s">
        <v>54</v>
      </c>
      <c r="IE16" s="22"/>
      <c r="IF16" s="22"/>
      <c r="IG16" s="22"/>
      <c r="IH16" s="22"/>
      <c r="II16" s="22"/>
    </row>
    <row r="17" spans="1:243" s="21" customFormat="1" ht="30" customHeight="1">
      <c r="A17" s="56">
        <v>1.04</v>
      </c>
      <c r="B17" s="78" t="s">
        <v>55</v>
      </c>
      <c r="C17" s="57"/>
      <c r="D17" s="32">
        <v>9.5</v>
      </c>
      <c r="E17" s="79" t="s">
        <v>88</v>
      </c>
      <c r="F17" s="66">
        <v>221.21</v>
      </c>
      <c r="G17" s="41"/>
      <c r="H17" s="35"/>
      <c r="I17" s="36" t="s">
        <v>33</v>
      </c>
      <c r="J17" s="37">
        <f>IF(I17="Less(-)",-1,1)</f>
        <v>1</v>
      </c>
      <c r="K17" s="35" t="s">
        <v>34</v>
      </c>
      <c r="L17" s="35" t="s">
        <v>4</v>
      </c>
      <c r="M17" s="38"/>
      <c r="N17" s="46"/>
      <c r="O17" s="46"/>
      <c r="P17" s="47"/>
      <c r="Q17" s="46"/>
      <c r="R17" s="46"/>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9">
        <f>total_amount_ba($B$2,$D$2,D17,F17,J17,K17,M17)</f>
        <v>2101.5</v>
      </c>
      <c r="BB17" s="48">
        <f>BA17+SUM(N17:AZ17)</f>
        <v>2101.5</v>
      </c>
      <c r="BC17" s="50" t="str">
        <f>SpellNumber(L17,BB17)</f>
        <v>INR  Two Thousand One Hundred &amp; One  and Paise Fifty Only</v>
      </c>
      <c r="IA17" s="21">
        <v>1.04</v>
      </c>
      <c r="IB17" s="21" t="s">
        <v>55</v>
      </c>
      <c r="ID17" s="21">
        <v>9.5</v>
      </c>
      <c r="IE17" s="22" t="s">
        <v>88</v>
      </c>
      <c r="IF17" s="22"/>
      <c r="IG17" s="22"/>
      <c r="IH17" s="22"/>
      <c r="II17" s="22"/>
    </row>
    <row r="18" spans="1:243" s="21" customFormat="1" ht="78.75" customHeight="1">
      <c r="A18" s="56">
        <v>1.05</v>
      </c>
      <c r="B18" s="78" t="s">
        <v>56</v>
      </c>
      <c r="C18" s="57"/>
      <c r="D18" s="32">
        <v>4.5</v>
      </c>
      <c r="E18" s="79" t="s">
        <v>88</v>
      </c>
      <c r="F18" s="66">
        <v>192.59</v>
      </c>
      <c r="G18" s="41"/>
      <c r="H18" s="35"/>
      <c r="I18" s="36" t="s">
        <v>33</v>
      </c>
      <c r="J18" s="37">
        <f>IF(I18="Less(-)",-1,1)</f>
        <v>1</v>
      </c>
      <c r="K18" s="35" t="s">
        <v>34</v>
      </c>
      <c r="L18" s="35" t="s">
        <v>4</v>
      </c>
      <c r="M18" s="38"/>
      <c r="N18" s="46"/>
      <c r="O18" s="46"/>
      <c r="P18" s="47"/>
      <c r="Q18" s="46"/>
      <c r="R18" s="46"/>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9">
        <f>total_amount_ba($B$2,$D$2,D18,F18,J18,K18,M18)</f>
        <v>866.66</v>
      </c>
      <c r="BB18" s="48">
        <f>BA18+SUM(N18:AZ18)</f>
        <v>866.66</v>
      </c>
      <c r="BC18" s="50" t="str">
        <f>SpellNumber(L18,BB18)</f>
        <v>INR  Eight Hundred &amp; Sixty Six  and Paise Sixty Six Only</v>
      </c>
      <c r="IA18" s="21">
        <v>1.05</v>
      </c>
      <c r="IB18" s="21" t="s">
        <v>56</v>
      </c>
      <c r="ID18" s="21">
        <v>4.5</v>
      </c>
      <c r="IE18" s="22" t="s">
        <v>88</v>
      </c>
      <c r="IF18" s="22"/>
      <c r="IG18" s="22"/>
      <c r="IH18" s="22"/>
      <c r="II18" s="22"/>
    </row>
    <row r="19" spans="1:243" s="21" customFormat="1" ht="16.5" customHeight="1">
      <c r="A19" s="56">
        <v>2</v>
      </c>
      <c r="B19" s="78" t="s">
        <v>57</v>
      </c>
      <c r="C19" s="57"/>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IA19" s="21">
        <v>2</v>
      </c>
      <c r="IB19" s="21" t="s">
        <v>57</v>
      </c>
      <c r="IE19" s="22"/>
      <c r="IF19" s="22"/>
      <c r="IG19" s="22"/>
      <c r="IH19" s="22"/>
      <c r="II19" s="22"/>
    </row>
    <row r="20" spans="1:243" s="21" customFormat="1" ht="46.5" customHeight="1">
      <c r="A20" s="56">
        <v>2.01</v>
      </c>
      <c r="B20" s="78" t="s">
        <v>58</v>
      </c>
      <c r="C20" s="57"/>
      <c r="D20" s="68"/>
      <c r="E20" s="68"/>
      <c r="F20" s="68"/>
      <c r="G20" s="68"/>
      <c r="H20" s="68"/>
      <c r="I20" s="68"/>
      <c r="J20" s="68"/>
      <c r="K20" s="68"/>
      <c r="L20" s="68"/>
      <c r="M20" s="68"/>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IA20" s="21">
        <v>2.01</v>
      </c>
      <c r="IB20" s="21" t="s">
        <v>58</v>
      </c>
      <c r="IE20" s="22"/>
      <c r="IF20" s="22"/>
      <c r="IG20" s="22"/>
      <c r="IH20" s="22"/>
      <c r="II20" s="22"/>
    </row>
    <row r="21" spans="1:243" s="21" customFormat="1" ht="62.25" customHeight="1">
      <c r="A21" s="56">
        <v>2.02</v>
      </c>
      <c r="B21" s="78" t="s">
        <v>59</v>
      </c>
      <c r="C21" s="57"/>
      <c r="D21" s="32">
        <v>2.5</v>
      </c>
      <c r="E21" s="79" t="s">
        <v>88</v>
      </c>
      <c r="F21" s="66">
        <v>5952.3</v>
      </c>
      <c r="G21" s="41"/>
      <c r="H21" s="35"/>
      <c r="I21" s="36" t="s">
        <v>33</v>
      </c>
      <c r="J21" s="37">
        <f>IF(I21="Less(-)",-1,1)</f>
        <v>1</v>
      </c>
      <c r="K21" s="35" t="s">
        <v>34</v>
      </c>
      <c r="L21" s="35" t="s">
        <v>4</v>
      </c>
      <c r="M21" s="38"/>
      <c r="N21" s="46"/>
      <c r="O21" s="46"/>
      <c r="P21" s="47"/>
      <c r="Q21" s="46"/>
      <c r="R21" s="46"/>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9">
        <f>total_amount_ba($B$2,$D$2,D21,F21,J21,K21,M21)</f>
        <v>14880.75</v>
      </c>
      <c r="BB21" s="48">
        <f>BA21+SUM(N21:AZ21)</f>
        <v>14880.75</v>
      </c>
      <c r="BC21" s="50" t="str">
        <f>SpellNumber(L21,BB21)</f>
        <v>INR  Fourteen Thousand Eight Hundred &amp; Eighty  and Paise Seventy Five Only</v>
      </c>
      <c r="IA21" s="21">
        <v>2.02</v>
      </c>
      <c r="IB21" s="21" t="s">
        <v>59</v>
      </c>
      <c r="ID21" s="21">
        <v>2.5</v>
      </c>
      <c r="IE21" s="22" t="s">
        <v>88</v>
      </c>
      <c r="IF21" s="22"/>
      <c r="IG21" s="22"/>
      <c r="IH21" s="22"/>
      <c r="II21" s="22"/>
    </row>
    <row r="22" spans="1:243" s="21" customFormat="1" ht="16.5" customHeight="1">
      <c r="A22" s="56">
        <v>3</v>
      </c>
      <c r="B22" s="78" t="s">
        <v>60</v>
      </c>
      <c r="C22" s="57"/>
      <c r="D22" s="68"/>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IA22" s="21">
        <v>3</v>
      </c>
      <c r="IB22" s="21" t="s">
        <v>60</v>
      </c>
      <c r="IE22" s="22"/>
      <c r="IF22" s="22"/>
      <c r="IG22" s="22"/>
      <c r="IH22" s="22"/>
      <c r="II22" s="22"/>
    </row>
    <row r="23" spans="1:243" s="21" customFormat="1" ht="96.75" customHeight="1">
      <c r="A23" s="56">
        <v>3.01</v>
      </c>
      <c r="B23" s="78" t="s">
        <v>61</v>
      </c>
      <c r="C23" s="57"/>
      <c r="D23" s="68"/>
      <c r="E23" s="68"/>
      <c r="F23" s="68"/>
      <c r="G23" s="68"/>
      <c r="H23" s="68"/>
      <c r="I23" s="68"/>
      <c r="J23" s="68"/>
      <c r="K23" s="68"/>
      <c r="L23" s="68"/>
      <c r="M23" s="68"/>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IA23" s="21">
        <v>3.01</v>
      </c>
      <c r="IB23" s="21" t="s">
        <v>61</v>
      </c>
      <c r="IE23" s="22"/>
      <c r="IF23" s="22"/>
      <c r="IG23" s="22"/>
      <c r="IH23" s="22"/>
      <c r="II23" s="22"/>
    </row>
    <row r="24" spans="1:243" s="21" customFormat="1" ht="30" customHeight="1">
      <c r="A24" s="56">
        <v>3.02</v>
      </c>
      <c r="B24" s="78" t="s">
        <v>62</v>
      </c>
      <c r="C24" s="57"/>
      <c r="D24" s="32">
        <v>3.5</v>
      </c>
      <c r="E24" s="79" t="s">
        <v>88</v>
      </c>
      <c r="F24" s="66">
        <v>5545.19</v>
      </c>
      <c r="G24" s="41"/>
      <c r="H24" s="35"/>
      <c r="I24" s="36" t="s">
        <v>33</v>
      </c>
      <c r="J24" s="37">
        <f>IF(I24="Less(-)",-1,1)</f>
        <v>1</v>
      </c>
      <c r="K24" s="35" t="s">
        <v>34</v>
      </c>
      <c r="L24" s="35" t="s">
        <v>4</v>
      </c>
      <c r="M24" s="38"/>
      <c r="N24" s="46"/>
      <c r="O24" s="46"/>
      <c r="P24" s="47"/>
      <c r="Q24" s="46"/>
      <c r="R24" s="46"/>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9">
        <f>total_amount_ba($B$2,$D$2,D24,F24,J24,K24,M24)</f>
        <v>19408.17</v>
      </c>
      <c r="BB24" s="48">
        <f>BA24+SUM(N24:AZ24)</f>
        <v>19408.17</v>
      </c>
      <c r="BC24" s="50" t="str">
        <f>SpellNumber(L24,BB24)</f>
        <v>INR  Nineteen Thousand Four Hundred &amp; Eight  and Paise Seventeen Only</v>
      </c>
      <c r="IA24" s="21">
        <v>3.02</v>
      </c>
      <c r="IB24" s="21" t="s">
        <v>62</v>
      </c>
      <c r="ID24" s="21">
        <v>3.5</v>
      </c>
      <c r="IE24" s="22" t="s">
        <v>88</v>
      </c>
      <c r="IF24" s="22"/>
      <c r="IG24" s="22"/>
      <c r="IH24" s="22"/>
      <c r="II24" s="22"/>
    </row>
    <row r="25" spans="1:243" s="21" customFormat="1" ht="30" customHeight="1">
      <c r="A25" s="56">
        <v>3.03</v>
      </c>
      <c r="B25" s="78" t="s">
        <v>63</v>
      </c>
      <c r="C25" s="57"/>
      <c r="D25" s="32">
        <v>2</v>
      </c>
      <c r="E25" s="79" t="s">
        <v>88</v>
      </c>
      <c r="F25" s="66">
        <v>6867.16</v>
      </c>
      <c r="G25" s="41"/>
      <c r="H25" s="35"/>
      <c r="I25" s="36" t="s">
        <v>33</v>
      </c>
      <c r="J25" s="37">
        <f>IF(I25="Less(-)",-1,1)</f>
        <v>1</v>
      </c>
      <c r="K25" s="35" t="s">
        <v>34</v>
      </c>
      <c r="L25" s="35" t="s">
        <v>4</v>
      </c>
      <c r="M25" s="38"/>
      <c r="N25" s="46"/>
      <c r="O25" s="46"/>
      <c r="P25" s="47"/>
      <c r="Q25" s="46"/>
      <c r="R25" s="46"/>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9">
        <f>total_amount_ba($B$2,$D$2,D25,F25,J25,K25,M25)</f>
        <v>13734.32</v>
      </c>
      <c r="BB25" s="48">
        <f>BA25+SUM(N25:AZ25)</f>
        <v>13734.32</v>
      </c>
      <c r="BC25" s="50" t="str">
        <f>SpellNumber(L25,BB25)</f>
        <v>INR  Thirteen Thousand Seven Hundred &amp; Thirty Four  and Paise Thirty Two Only</v>
      </c>
      <c r="IA25" s="21">
        <v>3.03</v>
      </c>
      <c r="IB25" s="21" t="s">
        <v>63</v>
      </c>
      <c r="ID25" s="21">
        <v>2</v>
      </c>
      <c r="IE25" s="22" t="s">
        <v>88</v>
      </c>
      <c r="IF25" s="22"/>
      <c r="IG25" s="22"/>
      <c r="IH25" s="22"/>
      <c r="II25" s="22"/>
    </row>
    <row r="26" spans="1:243" s="21" customFormat="1" ht="16.5" customHeight="1">
      <c r="A26" s="56">
        <v>4</v>
      </c>
      <c r="B26" s="78" t="s">
        <v>64</v>
      </c>
      <c r="C26" s="57"/>
      <c r="D26" s="68"/>
      <c r="E26" s="68"/>
      <c r="F26" s="68"/>
      <c r="G26" s="68"/>
      <c r="H26" s="68"/>
      <c r="I26" s="68"/>
      <c r="J26" s="68"/>
      <c r="K26" s="68"/>
      <c r="L26" s="68"/>
      <c r="M26" s="68"/>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IA26" s="21">
        <v>4</v>
      </c>
      <c r="IB26" s="21" t="s">
        <v>64</v>
      </c>
      <c r="IE26" s="22"/>
      <c r="IF26" s="22"/>
      <c r="IG26" s="22"/>
      <c r="IH26" s="22"/>
      <c r="II26" s="22"/>
    </row>
    <row r="27" spans="1:243" s="21" customFormat="1" ht="79.5" customHeight="1">
      <c r="A27" s="56">
        <v>4.01</v>
      </c>
      <c r="B27" s="78" t="s">
        <v>65</v>
      </c>
      <c r="C27" s="57"/>
      <c r="D27" s="32">
        <v>83</v>
      </c>
      <c r="E27" s="79" t="s">
        <v>89</v>
      </c>
      <c r="F27" s="66">
        <v>89.21</v>
      </c>
      <c r="G27" s="41"/>
      <c r="H27" s="35"/>
      <c r="I27" s="36" t="s">
        <v>33</v>
      </c>
      <c r="J27" s="37">
        <f>IF(I27="Less(-)",-1,1)</f>
        <v>1</v>
      </c>
      <c r="K27" s="35" t="s">
        <v>34</v>
      </c>
      <c r="L27" s="35" t="s">
        <v>4</v>
      </c>
      <c r="M27" s="38"/>
      <c r="N27" s="46"/>
      <c r="O27" s="46"/>
      <c r="P27" s="47"/>
      <c r="Q27" s="46"/>
      <c r="R27" s="46"/>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9">
        <f>total_amount_ba($B$2,$D$2,D27,F27,J27,K27,M27)</f>
        <v>7404.43</v>
      </c>
      <c r="BB27" s="48">
        <f>BA27+SUM(N27:AZ27)</f>
        <v>7404.43</v>
      </c>
      <c r="BC27" s="50" t="str">
        <f>SpellNumber(L27,BB27)</f>
        <v>INR  Seven Thousand Four Hundred &amp; Four  and Paise Forty Three Only</v>
      </c>
      <c r="IA27" s="21">
        <v>4.01</v>
      </c>
      <c r="IB27" s="21" t="s">
        <v>65</v>
      </c>
      <c r="ID27" s="21">
        <v>83</v>
      </c>
      <c r="IE27" s="22" t="s">
        <v>89</v>
      </c>
      <c r="IF27" s="22"/>
      <c r="IG27" s="22"/>
      <c r="IH27" s="22"/>
      <c r="II27" s="22"/>
    </row>
    <row r="28" spans="1:243" s="21" customFormat="1" ht="15.75" customHeight="1">
      <c r="A28" s="56">
        <v>5</v>
      </c>
      <c r="B28" s="78" t="s">
        <v>66</v>
      </c>
      <c r="C28" s="57"/>
      <c r="D28" s="68"/>
      <c r="E28" s="68"/>
      <c r="F28" s="68"/>
      <c r="G28" s="68"/>
      <c r="H28" s="68"/>
      <c r="I28" s="68"/>
      <c r="J28" s="68"/>
      <c r="K28" s="68"/>
      <c r="L28" s="68"/>
      <c r="M28" s="68"/>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IA28" s="21">
        <v>5</v>
      </c>
      <c r="IB28" s="21" t="s">
        <v>66</v>
      </c>
      <c r="IE28" s="22"/>
      <c r="IF28" s="22"/>
      <c r="IG28" s="22"/>
      <c r="IH28" s="22"/>
      <c r="II28" s="22"/>
    </row>
    <row r="29" spans="1:243" s="21" customFormat="1" ht="93" customHeight="1">
      <c r="A29" s="56">
        <v>5.01</v>
      </c>
      <c r="B29" s="78" t="s">
        <v>67</v>
      </c>
      <c r="C29" s="57"/>
      <c r="D29" s="68"/>
      <c r="E29" s="68"/>
      <c r="F29" s="68"/>
      <c r="G29" s="68"/>
      <c r="H29" s="68"/>
      <c r="I29" s="68"/>
      <c r="J29" s="68"/>
      <c r="K29" s="68"/>
      <c r="L29" s="68"/>
      <c r="M29" s="68"/>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IA29" s="21">
        <v>5.01</v>
      </c>
      <c r="IB29" s="21" t="s">
        <v>67</v>
      </c>
      <c r="IE29" s="22"/>
      <c r="IF29" s="22"/>
      <c r="IG29" s="22"/>
      <c r="IH29" s="22"/>
      <c r="II29" s="22"/>
    </row>
    <row r="30" spans="1:243" s="21" customFormat="1" ht="42.75" customHeight="1">
      <c r="A30" s="56">
        <v>5.02</v>
      </c>
      <c r="B30" s="78" t="s">
        <v>68</v>
      </c>
      <c r="C30" s="57"/>
      <c r="D30" s="32">
        <v>11</v>
      </c>
      <c r="E30" s="79" t="s">
        <v>43</v>
      </c>
      <c r="F30" s="66">
        <v>1343.13</v>
      </c>
      <c r="G30" s="41"/>
      <c r="H30" s="35"/>
      <c r="I30" s="36" t="s">
        <v>33</v>
      </c>
      <c r="J30" s="37">
        <f>IF(I30="Less(-)",-1,1)</f>
        <v>1</v>
      </c>
      <c r="K30" s="35" t="s">
        <v>34</v>
      </c>
      <c r="L30" s="35" t="s">
        <v>4</v>
      </c>
      <c r="M30" s="38"/>
      <c r="N30" s="46"/>
      <c r="O30" s="46"/>
      <c r="P30" s="47"/>
      <c r="Q30" s="46"/>
      <c r="R30" s="46"/>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9">
        <f>total_amount_ba($B$2,$D$2,D30,F30,J30,K30,M30)</f>
        <v>14774.43</v>
      </c>
      <c r="BB30" s="48">
        <f>BA30+SUM(N30:AZ30)</f>
        <v>14774.43</v>
      </c>
      <c r="BC30" s="50" t="str">
        <f>SpellNumber(L30,BB30)</f>
        <v>INR  Fourteen Thousand Seven Hundred &amp; Seventy Four  and Paise Forty Three Only</v>
      </c>
      <c r="IA30" s="21">
        <v>5.02</v>
      </c>
      <c r="IB30" s="21" t="s">
        <v>68</v>
      </c>
      <c r="ID30" s="21">
        <v>11</v>
      </c>
      <c r="IE30" s="22" t="s">
        <v>43</v>
      </c>
      <c r="IF30" s="22"/>
      <c r="IG30" s="22"/>
      <c r="IH30" s="22"/>
      <c r="II30" s="22"/>
    </row>
    <row r="31" spans="1:243" s="21" customFormat="1" ht="16.5" customHeight="1">
      <c r="A31" s="56">
        <v>6</v>
      </c>
      <c r="B31" s="78" t="s">
        <v>48</v>
      </c>
      <c r="C31" s="57"/>
      <c r="D31" s="68"/>
      <c r="E31" s="68"/>
      <c r="F31" s="68"/>
      <c r="G31" s="68"/>
      <c r="H31" s="68"/>
      <c r="I31" s="68"/>
      <c r="J31" s="68"/>
      <c r="K31" s="68"/>
      <c r="L31" s="68"/>
      <c r="M31" s="68"/>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IA31" s="21">
        <v>6</v>
      </c>
      <c r="IB31" s="21" t="s">
        <v>48</v>
      </c>
      <c r="IE31" s="22"/>
      <c r="IF31" s="22"/>
      <c r="IG31" s="22"/>
      <c r="IH31" s="22"/>
      <c r="II31" s="22"/>
    </row>
    <row r="32" spans="1:243" s="21" customFormat="1" ht="30" customHeight="1">
      <c r="A32" s="56">
        <v>6.01</v>
      </c>
      <c r="B32" s="78" t="s">
        <v>69</v>
      </c>
      <c r="C32" s="57"/>
      <c r="D32" s="68"/>
      <c r="E32" s="68"/>
      <c r="F32" s="68"/>
      <c r="G32" s="68"/>
      <c r="H32" s="68"/>
      <c r="I32" s="68"/>
      <c r="J32" s="68"/>
      <c r="K32" s="68"/>
      <c r="L32" s="68"/>
      <c r="M32" s="68"/>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IA32" s="21">
        <v>6.01</v>
      </c>
      <c r="IB32" s="21" t="s">
        <v>69</v>
      </c>
      <c r="IE32" s="22"/>
      <c r="IF32" s="22"/>
      <c r="IG32" s="22"/>
      <c r="IH32" s="22"/>
      <c r="II32" s="22"/>
    </row>
    <row r="33" spans="1:243" s="21" customFormat="1" ht="30" customHeight="1">
      <c r="A33" s="56">
        <v>6.02</v>
      </c>
      <c r="B33" s="78" t="s">
        <v>70</v>
      </c>
      <c r="C33" s="57"/>
      <c r="D33" s="32">
        <v>24</v>
      </c>
      <c r="E33" s="79" t="s">
        <v>43</v>
      </c>
      <c r="F33" s="66">
        <v>266.46</v>
      </c>
      <c r="G33" s="41"/>
      <c r="H33" s="35"/>
      <c r="I33" s="36" t="s">
        <v>33</v>
      </c>
      <c r="J33" s="37">
        <f>IF(I33="Less(-)",-1,1)</f>
        <v>1</v>
      </c>
      <c r="K33" s="35" t="s">
        <v>34</v>
      </c>
      <c r="L33" s="35" t="s">
        <v>4</v>
      </c>
      <c r="M33" s="38"/>
      <c r="N33" s="46"/>
      <c r="O33" s="46"/>
      <c r="P33" s="47"/>
      <c r="Q33" s="46"/>
      <c r="R33" s="46"/>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9">
        <f>total_amount_ba($B$2,$D$2,D33,F33,J33,K33,M33)</f>
        <v>6395.04</v>
      </c>
      <c r="BB33" s="48">
        <f>BA33+SUM(N33:AZ33)</f>
        <v>6395.04</v>
      </c>
      <c r="BC33" s="50" t="str">
        <f>SpellNumber(L33,BB33)</f>
        <v>INR  Six Thousand Three Hundred &amp; Ninety Five  and Paise Four Only</v>
      </c>
      <c r="IA33" s="21">
        <v>6.02</v>
      </c>
      <c r="IB33" s="21" t="s">
        <v>70</v>
      </c>
      <c r="ID33" s="21">
        <v>24</v>
      </c>
      <c r="IE33" s="22" t="s">
        <v>43</v>
      </c>
      <c r="IF33" s="22"/>
      <c r="IG33" s="22"/>
      <c r="IH33" s="22"/>
      <c r="II33" s="22"/>
    </row>
    <row r="34" spans="1:243" s="21" customFormat="1" ht="33" customHeight="1">
      <c r="A34" s="56">
        <v>6.03</v>
      </c>
      <c r="B34" s="78" t="s">
        <v>71</v>
      </c>
      <c r="C34" s="57"/>
      <c r="D34" s="68"/>
      <c r="E34" s="68"/>
      <c r="F34" s="68"/>
      <c r="G34" s="68"/>
      <c r="H34" s="68"/>
      <c r="I34" s="68"/>
      <c r="J34" s="68"/>
      <c r="K34" s="68"/>
      <c r="L34" s="68"/>
      <c r="M34" s="68"/>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IA34" s="21">
        <v>6.03</v>
      </c>
      <c r="IB34" s="21" t="s">
        <v>71</v>
      </c>
      <c r="IE34" s="22"/>
      <c r="IF34" s="22"/>
      <c r="IG34" s="22"/>
      <c r="IH34" s="22"/>
      <c r="II34" s="22"/>
    </row>
    <row r="35" spans="1:243" s="21" customFormat="1" ht="30" customHeight="1">
      <c r="A35" s="56">
        <v>6.04</v>
      </c>
      <c r="B35" s="78" t="s">
        <v>72</v>
      </c>
      <c r="C35" s="57"/>
      <c r="D35" s="32">
        <v>24</v>
      </c>
      <c r="E35" s="79" t="s">
        <v>43</v>
      </c>
      <c r="F35" s="66">
        <v>167.95</v>
      </c>
      <c r="G35" s="41"/>
      <c r="H35" s="35"/>
      <c r="I35" s="36" t="s">
        <v>33</v>
      </c>
      <c r="J35" s="37">
        <f>IF(I35="Less(-)",-1,1)</f>
        <v>1</v>
      </c>
      <c r="K35" s="35" t="s">
        <v>34</v>
      </c>
      <c r="L35" s="35" t="s">
        <v>4</v>
      </c>
      <c r="M35" s="38"/>
      <c r="N35" s="46"/>
      <c r="O35" s="46"/>
      <c r="P35" s="47"/>
      <c r="Q35" s="46"/>
      <c r="R35" s="46"/>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9">
        <f>total_amount_ba($B$2,$D$2,D35,F35,J35,K35,M35)</f>
        <v>4030.8</v>
      </c>
      <c r="BB35" s="48">
        <f>BA35+SUM(N35:AZ35)</f>
        <v>4030.8</v>
      </c>
      <c r="BC35" s="50" t="str">
        <f>SpellNumber(L35,BB35)</f>
        <v>INR  Four Thousand  &amp;Thirty  and Paise Eighty Only</v>
      </c>
      <c r="IA35" s="21">
        <v>6.04</v>
      </c>
      <c r="IB35" s="21" t="s">
        <v>72</v>
      </c>
      <c r="ID35" s="21">
        <v>24</v>
      </c>
      <c r="IE35" s="22" t="s">
        <v>43</v>
      </c>
      <c r="IF35" s="22"/>
      <c r="IG35" s="22"/>
      <c r="IH35" s="22"/>
      <c r="II35" s="22"/>
    </row>
    <row r="36" spans="1:243" s="21" customFormat="1" ht="45.75" customHeight="1">
      <c r="A36" s="56">
        <v>6.05</v>
      </c>
      <c r="B36" s="78" t="s">
        <v>73</v>
      </c>
      <c r="C36" s="57"/>
      <c r="D36" s="68"/>
      <c r="E36" s="68"/>
      <c r="F36" s="68"/>
      <c r="G36" s="68"/>
      <c r="H36" s="68"/>
      <c r="I36" s="68"/>
      <c r="J36" s="68"/>
      <c r="K36" s="68"/>
      <c r="L36" s="68"/>
      <c r="M36" s="68"/>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IA36" s="21">
        <v>6.05</v>
      </c>
      <c r="IB36" s="21" t="s">
        <v>73</v>
      </c>
      <c r="IE36" s="22"/>
      <c r="IF36" s="22"/>
      <c r="IG36" s="22"/>
      <c r="IH36" s="22"/>
      <c r="II36" s="22"/>
    </row>
    <row r="37" spans="1:243" s="21" customFormat="1" ht="48" customHeight="1">
      <c r="A37" s="56">
        <v>6.06</v>
      </c>
      <c r="B37" s="78" t="s">
        <v>74</v>
      </c>
      <c r="C37" s="57"/>
      <c r="D37" s="32">
        <v>51</v>
      </c>
      <c r="E37" s="79" t="s">
        <v>43</v>
      </c>
      <c r="F37" s="66">
        <v>141.29</v>
      </c>
      <c r="G37" s="41"/>
      <c r="H37" s="35"/>
      <c r="I37" s="36" t="s">
        <v>33</v>
      </c>
      <c r="J37" s="37">
        <f>IF(I37="Less(-)",-1,1)</f>
        <v>1</v>
      </c>
      <c r="K37" s="35" t="s">
        <v>34</v>
      </c>
      <c r="L37" s="35" t="s">
        <v>4</v>
      </c>
      <c r="M37" s="38"/>
      <c r="N37" s="46"/>
      <c r="O37" s="46"/>
      <c r="P37" s="47"/>
      <c r="Q37" s="46"/>
      <c r="R37" s="46"/>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9">
        <f>total_amount_ba($B$2,$D$2,D37,F37,J37,K37,M37)</f>
        <v>7205.79</v>
      </c>
      <c r="BB37" s="48">
        <f>BA37+SUM(N37:AZ37)</f>
        <v>7205.79</v>
      </c>
      <c r="BC37" s="50" t="str">
        <f>SpellNumber(L37,BB37)</f>
        <v>INR  Seven Thousand Two Hundred &amp; Five  and Paise Seventy Nine Only</v>
      </c>
      <c r="IA37" s="21">
        <v>6.06</v>
      </c>
      <c r="IB37" s="21" t="s">
        <v>74</v>
      </c>
      <c r="ID37" s="21">
        <v>51</v>
      </c>
      <c r="IE37" s="22" t="s">
        <v>43</v>
      </c>
      <c r="IF37" s="22"/>
      <c r="IG37" s="22"/>
      <c r="IH37" s="22"/>
      <c r="II37" s="22"/>
    </row>
    <row r="38" spans="1:243" s="21" customFormat="1" ht="48" customHeight="1">
      <c r="A38" s="56">
        <v>6.07</v>
      </c>
      <c r="B38" s="78" t="s">
        <v>75</v>
      </c>
      <c r="C38" s="57"/>
      <c r="D38" s="68"/>
      <c r="E38" s="68"/>
      <c r="F38" s="68"/>
      <c r="G38" s="68"/>
      <c r="H38" s="68"/>
      <c r="I38" s="68"/>
      <c r="J38" s="68"/>
      <c r="K38" s="68"/>
      <c r="L38" s="68"/>
      <c r="M38" s="68"/>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IA38" s="21">
        <v>6.07</v>
      </c>
      <c r="IB38" s="21" t="s">
        <v>75</v>
      </c>
      <c r="IE38" s="22"/>
      <c r="IF38" s="22"/>
      <c r="IG38" s="22"/>
      <c r="IH38" s="22"/>
      <c r="II38" s="22"/>
    </row>
    <row r="39" spans="1:243" s="21" customFormat="1" ht="30" customHeight="1">
      <c r="A39" s="56">
        <v>6.08</v>
      </c>
      <c r="B39" s="78" t="s">
        <v>47</v>
      </c>
      <c r="C39" s="57"/>
      <c r="D39" s="32">
        <v>24</v>
      </c>
      <c r="E39" s="79" t="s">
        <v>43</v>
      </c>
      <c r="F39" s="66">
        <v>106.57</v>
      </c>
      <c r="G39" s="41"/>
      <c r="H39" s="35"/>
      <c r="I39" s="36" t="s">
        <v>33</v>
      </c>
      <c r="J39" s="37">
        <f>IF(I39="Less(-)",-1,1)</f>
        <v>1</v>
      </c>
      <c r="K39" s="35" t="s">
        <v>34</v>
      </c>
      <c r="L39" s="35" t="s">
        <v>4</v>
      </c>
      <c r="M39" s="38"/>
      <c r="N39" s="46"/>
      <c r="O39" s="46"/>
      <c r="P39" s="47"/>
      <c r="Q39" s="46"/>
      <c r="R39" s="46"/>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9">
        <f>total_amount_ba($B$2,$D$2,D39,F39,J39,K39,M39)</f>
        <v>2557.68</v>
      </c>
      <c r="BB39" s="48">
        <f>BA39+SUM(N39:AZ39)</f>
        <v>2557.68</v>
      </c>
      <c r="BC39" s="50" t="str">
        <f>SpellNumber(L39,BB39)</f>
        <v>INR  Two Thousand Five Hundred &amp; Fifty Seven  and Paise Sixty Eight Only</v>
      </c>
      <c r="IA39" s="21">
        <v>6.08</v>
      </c>
      <c r="IB39" s="21" t="s">
        <v>47</v>
      </c>
      <c r="ID39" s="21">
        <v>24</v>
      </c>
      <c r="IE39" s="22" t="s">
        <v>43</v>
      </c>
      <c r="IF39" s="22"/>
      <c r="IG39" s="22"/>
      <c r="IH39" s="22"/>
      <c r="II39" s="22"/>
    </row>
    <row r="40" spans="1:243" s="21" customFormat="1" ht="15.75" customHeight="1">
      <c r="A40" s="56">
        <v>7</v>
      </c>
      <c r="B40" s="78" t="s">
        <v>76</v>
      </c>
      <c r="C40" s="57"/>
      <c r="D40" s="68"/>
      <c r="E40" s="68"/>
      <c r="F40" s="68"/>
      <c r="G40" s="68"/>
      <c r="H40" s="68"/>
      <c r="I40" s="68"/>
      <c r="J40" s="68"/>
      <c r="K40" s="68"/>
      <c r="L40" s="68"/>
      <c r="M40" s="68"/>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IA40" s="21">
        <v>7</v>
      </c>
      <c r="IB40" s="21" t="s">
        <v>76</v>
      </c>
      <c r="IE40" s="22"/>
      <c r="IF40" s="22"/>
      <c r="IG40" s="22"/>
      <c r="IH40" s="22"/>
      <c r="II40" s="22"/>
    </row>
    <row r="41" spans="1:243" s="21" customFormat="1" ht="62.25" customHeight="1">
      <c r="A41" s="56">
        <v>7.01</v>
      </c>
      <c r="B41" s="78" t="s">
        <v>77</v>
      </c>
      <c r="C41" s="57"/>
      <c r="D41" s="68"/>
      <c r="E41" s="68"/>
      <c r="F41" s="68"/>
      <c r="G41" s="68"/>
      <c r="H41" s="68"/>
      <c r="I41" s="68"/>
      <c r="J41" s="68"/>
      <c r="K41" s="68"/>
      <c r="L41" s="68"/>
      <c r="M41" s="68"/>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IA41" s="21">
        <v>7.01</v>
      </c>
      <c r="IB41" s="21" t="s">
        <v>77</v>
      </c>
      <c r="IE41" s="22"/>
      <c r="IF41" s="22"/>
      <c r="IG41" s="22"/>
      <c r="IH41" s="22"/>
      <c r="II41" s="22"/>
    </row>
    <row r="42" spans="1:243" s="21" customFormat="1" ht="30" customHeight="1">
      <c r="A42" s="56">
        <v>7.02</v>
      </c>
      <c r="B42" s="78" t="s">
        <v>78</v>
      </c>
      <c r="C42" s="57"/>
      <c r="D42" s="32">
        <v>0.6</v>
      </c>
      <c r="E42" s="79" t="s">
        <v>88</v>
      </c>
      <c r="F42" s="66">
        <v>1523.41</v>
      </c>
      <c r="G42" s="41"/>
      <c r="H42" s="35"/>
      <c r="I42" s="36" t="s">
        <v>33</v>
      </c>
      <c r="J42" s="37">
        <f>IF(I42="Less(-)",-1,1)</f>
        <v>1</v>
      </c>
      <c r="K42" s="35" t="s">
        <v>34</v>
      </c>
      <c r="L42" s="35" t="s">
        <v>4</v>
      </c>
      <c r="M42" s="38"/>
      <c r="N42" s="46"/>
      <c r="O42" s="46"/>
      <c r="P42" s="47"/>
      <c r="Q42" s="46"/>
      <c r="R42" s="46"/>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9">
        <f>total_amount_ba($B$2,$D$2,D42,F42,J42,K42,M42)</f>
        <v>914.05</v>
      </c>
      <c r="BB42" s="48">
        <f>BA42+SUM(N42:AZ42)</f>
        <v>914.05</v>
      </c>
      <c r="BC42" s="50" t="str">
        <f>SpellNumber(L42,BB42)</f>
        <v>INR  Nine Hundred &amp; Fourteen  and Paise Five Only</v>
      </c>
      <c r="IA42" s="21">
        <v>7.02</v>
      </c>
      <c r="IB42" s="21" t="s">
        <v>78</v>
      </c>
      <c r="ID42" s="21">
        <v>0.6</v>
      </c>
      <c r="IE42" s="22" t="s">
        <v>88</v>
      </c>
      <c r="IF42" s="22"/>
      <c r="IG42" s="22"/>
      <c r="IH42" s="22"/>
      <c r="II42" s="22"/>
    </row>
    <row r="43" spans="1:243" s="21" customFormat="1" ht="30" customHeight="1">
      <c r="A43" s="56">
        <v>7.03</v>
      </c>
      <c r="B43" s="78" t="s">
        <v>79</v>
      </c>
      <c r="C43" s="57"/>
      <c r="D43" s="32">
        <v>1</v>
      </c>
      <c r="E43" s="79" t="s">
        <v>88</v>
      </c>
      <c r="F43" s="66">
        <v>940.64</v>
      </c>
      <c r="G43" s="41"/>
      <c r="H43" s="35"/>
      <c r="I43" s="36" t="s">
        <v>33</v>
      </c>
      <c r="J43" s="37">
        <f>IF(I43="Less(-)",-1,1)</f>
        <v>1</v>
      </c>
      <c r="K43" s="35" t="s">
        <v>34</v>
      </c>
      <c r="L43" s="35" t="s">
        <v>4</v>
      </c>
      <c r="M43" s="38"/>
      <c r="N43" s="46"/>
      <c r="O43" s="46"/>
      <c r="P43" s="47"/>
      <c r="Q43" s="46"/>
      <c r="R43" s="46"/>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9">
        <f>total_amount_ba($B$2,$D$2,D43,F43,J43,K43,M43)</f>
        <v>940.64</v>
      </c>
      <c r="BB43" s="48">
        <f>BA43+SUM(N43:AZ43)</f>
        <v>940.64</v>
      </c>
      <c r="BC43" s="50" t="str">
        <f>SpellNumber(L43,BB43)</f>
        <v>INR  Nine Hundred &amp; Forty  and Paise Sixty Four Only</v>
      </c>
      <c r="IA43" s="21">
        <v>7.03</v>
      </c>
      <c r="IB43" s="21" t="s">
        <v>79</v>
      </c>
      <c r="ID43" s="21">
        <v>1</v>
      </c>
      <c r="IE43" s="22" t="s">
        <v>88</v>
      </c>
      <c r="IF43" s="22"/>
      <c r="IG43" s="22"/>
      <c r="IH43" s="22"/>
      <c r="II43" s="22"/>
    </row>
    <row r="44" spans="1:243" s="21" customFormat="1" ht="77.25" customHeight="1">
      <c r="A44" s="56">
        <v>7.04</v>
      </c>
      <c r="B44" s="78" t="s">
        <v>80</v>
      </c>
      <c r="C44" s="57"/>
      <c r="D44" s="68"/>
      <c r="E44" s="68"/>
      <c r="F44" s="68"/>
      <c r="G44" s="68"/>
      <c r="H44" s="68"/>
      <c r="I44" s="68"/>
      <c r="J44" s="68"/>
      <c r="K44" s="68"/>
      <c r="L44" s="68"/>
      <c r="M44" s="68"/>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IA44" s="21">
        <v>7.04</v>
      </c>
      <c r="IB44" s="21" t="s">
        <v>80</v>
      </c>
      <c r="IE44" s="22"/>
      <c r="IF44" s="22"/>
      <c r="IG44" s="22"/>
      <c r="IH44" s="22"/>
      <c r="II44" s="22"/>
    </row>
    <row r="45" spans="1:243" s="21" customFormat="1" ht="30" customHeight="1">
      <c r="A45" s="56">
        <v>7.05</v>
      </c>
      <c r="B45" s="78" t="s">
        <v>81</v>
      </c>
      <c r="C45" s="57"/>
      <c r="D45" s="32">
        <v>9.5</v>
      </c>
      <c r="E45" s="79" t="s">
        <v>88</v>
      </c>
      <c r="F45" s="66">
        <v>1288.82</v>
      </c>
      <c r="G45" s="41"/>
      <c r="H45" s="35"/>
      <c r="I45" s="36" t="s">
        <v>33</v>
      </c>
      <c r="J45" s="37">
        <f>IF(I45="Less(-)",-1,1)</f>
        <v>1</v>
      </c>
      <c r="K45" s="35" t="s">
        <v>34</v>
      </c>
      <c r="L45" s="35" t="s">
        <v>4</v>
      </c>
      <c r="M45" s="38"/>
      <c r="N45" s="46"/>
      <c r="O45" s="46"/>
      <c r="P45" s="47"/>
      <c r="Q45" s="46"/>
      <c r="R45" s="46"/>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9">
        <f>total_amount_ba($B$2,$D$2,D45,F45,J45,K45,M45)</f>
        <v>12243.79</v>
      </c>
      <c r="BB45" s="48">
        <f>BA45+SUM(N45:AZ45)</f>
        <v>12243.79</v>
      </c>
      <c r="BC45" s="50" t="str">
        <f>SpellNumber(L45,BB45)</f>
        <v>INR  Twelve Thousand Two Hundred &amp; Forty Three  and Paise Seventy Nine Only</v>
      </c>
      <c r="IA45" s="21">
        <v>7.05</v>
      </c>
      <c r="IB45" s="21" t="s">
        <v>81</v>
      </c>
      <c r="ID45" s="21">
        <v>9.5</v>
      </c>
      <c r="IE45" s="22" t="s">
        <v>88</v>
      </c>
      <c r="IF45" s="22"/>
      <c r="IG45" s="22"/>
      <c r="IH45" s="22"/>
      <c r="II45" s="22"/>
    </row>
    <row r="46" spans="1:243" s="21" customFormat="1" ht="48" customHeight="1">
      <c r="A46" s="56">
        <v>7.06</v>
      </c>
      <c r="B46" s="78" t="s">
        <v>82</v>
      </c>
      <c r="C46" s="57"/>
      <c r="D46" s="68"/>
      <c r="E46" s="68"/>
      <c r="F46" s="68"/>
      <c r="G46" s="68"/>
      <c r="H46" s="68"/>
      <c r="I46" s="68"/>
      <c r="J46" s="68"/>
      <c r="K46" s="68"/>
      <c r="L46" s="68"/>
      <c r="M46" s="68"/>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IA46" s="21">
        <v>7.06</v>
      </c>
      <c r="IB46" s="21" t="s">
        <v>82</v>
      </c>
      <c r="IE46" s="22"/>
      <c r="IF46" s="22"/>
      <c r="IG46" s="22"/>
      <c r="IH46" s="22"/>
      <c r="II46" s="22"/>
    </row>
    <row r="47" spans="1:243" s="21" customFormat="1" ht="30" customHeight="1">
      <c r="A47" s="56">
        <v>7.07</v>
      </c>
      <c r="B47" s="78" t="s">
        <v>83</v>
      </c>
      <c r="C47" s="57"/>
      <c r="D47" s="32">
        <v>2500</v>
      </c>
      <c r="E47" s="79" t="s">
        <v>90</v>
      </c>
      <c r="F47" s="66">
        <v>4279.61</v>
      </c>
      <c r="G47" s="41"/>
      <c r="H47" s="35"/>
      <c r="I47" s="36" t="s">
        <v>33</v>
      </c>
      <c r="J47" s="37">
        <f>IF(I47="Less(-)",-1,1)</f>
        <v>1</v>
      </c>
      <c r="K47" s="35" t="s">
        <v>34</v>
      </c>
      <c r="L47" s="35" t="s">
        <v>4</v>
      </c>
      <c r="M47" s="38"/>
      <c r="N47" s="46"/>
      <c r="O47" s="46"/>
      <c r="P47" s="47"/>
      <c r="Q47" s="46"/>
      <c r="R47" s="46"/>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9">
        <f>total_amount_ba($B$2,$D$2,D47,F47,J47,K47,M47)/1000</f>
        <v>10699.03</v>
      </c>
      <c r="BB47" s="48">
        <f>BA47+SUM(N47:AZ47)</f>
        <v>10699.03</v>
      </c>
      <c r="BC47" s="50" t="str">
        <f>SpellNumber(L47,BB47)</f>
        <v>INR  Ten Thousand Six Hundred &amp; Ninety Nine  and Paise Three Only</v>
      </c>
      <c r="IA47" s="21">
        <v>7.07</v>
      </c>
      <c r="IB47" s="21" t="s">
        <v>83</v>
      </c>
      <c r="ID47" s="21">
        <v>2500</v>
      </c>
      <c r="IE47" s="22" t="s">
        <v>90</v>
      </c>
      <c r="IF47" s="22"/>
      <c r="IG47" s="22"/>
      <c r="IH47" s="22"/>
      <c r="II47" s="22"/>
    </row>
    <row r="48" spans="1:243" s="21" customFormat="1" ht="109.5" customHeight="1">
      <c r="A48" s="56">
        <v>7.08</v>
      </c>
      <c r="B48" s="78" t="s">
        <v>84</v>
      </c>
      <c r="C48" s="57"/>
      <c r="D48" s="32">
        <v>8</v>
      </c>
      <c r="E48" s="79" t="s">
        <v>88</v>
      </c>
      <c r="F48" s="66">
        <v>121.74</v>
      </c>
      <c r="G48" s="41"/>
      <c r="H48" s="35"/>
      <c r="I48" s="36" t="s">
        <v>33</v>
      </c>
      <c r="J48" s="37">
        <f>IF(I48="Less(-)",-1,1)</f>
        <v>1</v>
      </c>
      <c r="K48" s="35" t="s">
        <v>34</v>
      </c>
      <c r="L48" s="35" t="s">
        <v>4</v>
      </c>
      <c r="M48" s="38"/>
      <c r="N48" s="46"/>
      <c r="O48" s="46"/>
      <c r="P48" s="47"/>
      <c r="Q48" s="46"/>
      <c r="R48" s="46"/>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9">
        <f>total_amount_ba($B$2,$D$2,D48,F48,J48,K48,M48)</f>
        <v>973.92</v>
      </c>
      <c r="BB48" s="48">
        <f>BA48+SUM(N48:AZ48)</f>
        <v>973.92</v>
      </c>
      <c r="BC48" s="50" t="str">
        <f>SpellNumber(L48,BB48)</f>
        <v>INR  Nine Hundred &amp; Seventy Three  and Paise Ninety Two Only</v>
      </c>
      <c r="IA48" s="21">
        <v>7.08</v>
      </c>
      <c r="IB48" s="21" t="s">
        <v>84</v>
      </c>
      <c r="ID48" s="21">
        <v>8</v>
      </c>
      <c r="IE48" s="22" t="s">
        <v>88</v>
      </c>
      <c r="IF48" s="22"/>
      <c r="IG48" s="22"/>
      <c r="IH48" s="22"/>
      <c r="II48" s="22"/>
    </row>
    <row r="49" spans="1:243" s="21" customFormat="1" ht="15" customHeight="1">
      <c r="A49" s="56">
        <v>8</v>
      </c>
      <c r="B49" s="78" t="s">
        <v>85</v>
      </c>
      <c r="C49" s="57"/>
      <c r="D49" s="68"/>
      <c r="E49" s="68"/>
      <c r="F49" s="68"/>
      <c r="G49" s="68"/>
      <c r="H49" s="68"/>
      <c r="I49" s="68"/>
      <c r="J49" s="68"/>
      <c r="K49" s="68"/>
      <c r="L49" s="68"/>
      <c r="M49" s="68"/>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IA49" s="21">
        <v>8</v>
      </c>
      <c r="IB49" s="21" t="s">
        <v>85</v>
      </c>
      <c r="IE49" s="22"/>
      <c r="IF49" s="22"/>
      <c r="IG49" s="22"/>
      <c r="IH49" s="22"/>
      <c r="II49" s="22"/>
    </row>
    <row r="50" spans="1:243" s="21" customFormat="1" ht="78" customHeight="1">
      <c r="A50" s="58">
        <v>8.01</v>
      </c>
      <c r="B50" s="78" t="s">
        <v>86</v>
      </c>
      <c r="C50" s="57"/>
      <c r="D50" s="32">
        <v>2.8</v>
      </c>
      <c r="E50" s="79" t="s">
        <v>91</v>
      </c>
      <c r="F50" s="66">
        <v>2888.9</v>
      </c>
      <c r="G50" s="41"/>
      <c r="H50" s="35"/>
      <c r="I50" s="36" t="s">
        <v>33</v>
      </c>
      <c r="J50" s="37">
        <f>IF(I50="Less(-)",-1,1)</f>
        <v>1</v>
      </c>
      <c r="K50" s="35" t="s">
        <v>34</v>
      </c>
      <c r="L50" s="35" t="s">
        <v>4</v>
      </c>
      <c r="M50" s="38"/>
      <c r="N50" s="46"/>
      <c r="O50" s="46"/>
      <c r="P50" s="47"/>
      <c r="Q50" s="46"/>
      <c r="R50" s="46"/>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9">
        <f>total_amount_ba($B$2,$D$2,D50,F50,J50,K50,M50)</f>
        <v>8088.92</v>
      </c>
      <c r="BB50" s="48">
        <f>BA50+SUM(N50:AZ50)</f>
        <v>8088.92</v>
      </c>
      <c r="BC50" s="50" t="str">
        <f>SpellNumber(L50,BB50)</f>
        <v>INR  Eight Thousand  &amp;Eighty Eight  and Paise Ninety Two Only</v>
      </c>
      <c r="IA50" s="21">
        <v>8.01</v>
      </c>
      <c r="IB50" s="80" t="s">
        <v>86</v>
      </c>
      <c r="ID50" s="21">
        <v>2.8</v>
      </c>
      <c r="IE50" s="22" t="s">
        <v>91</v>
      </c>
      <c r="IF50" s="22"/>
      <c r="IG50" s="22"/>
      <c r="IH50" s="22"/>
      <c r="II50" s="22"/>
    </row>
    <row r="51" spans="1:243" s="21" customFormat="1" ht="127.5" customHeight="1">
      <c r="A51" s="56">
        <v>8.02</v>
      </c>
      <c r="B51" s="78" t="s">
        <v>87</v>
      </c>
      <c r="C51" s="57"/>
      <c r="D51" s="32">
        <v>2.5</v>
      </c>
      <c r="E51" s="79" t="s">
        <v>91</v>
      </c>
      <c r="F51" s="66">
        <v>4235.37</v>
      </c>
      <c r="G51" s="41"/>
      <c r="H51" s="35"/>
      <c r="I51" s="36" t="s">
        <v>33</v>
      </c>
      <c r="J51" s="37">
        <f>IF(I51="Less(-)",-1,1)</f>
        <v>1</v>
      </c>
      <c r="K51" s="35" t="s">
        <v>34</v>
      </c>
      <c r="L51" s="35" t="s">
        <v>4</v>
      </c>
      <c r="M51" s="38"/>
      <c r="N51" s="46"/>
      <c r="O51" s="46"/>
      <c r="P51" s="47"/>
      <c r="Q51" s="46"/>
      <c r="R51" s="46"/>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9">
        <f>total_amount_ba($B$2,$D$2,D51,F51,J51,K51,M51)</f>
        <v>10588.43</v>
      </c>
      <c r="BB51" s="48">
        <f>BA51+SUM(N51:AZ51)</f>
        <v>10588.43</v>
      </c>
      <c r="BC51" s="50" t="str">
        <f>SpellNumber(L51,BB51)</f>
        <v>INR  Ten Thousand Five Hundred &amp; Eighty Eight  and Paise Forty Three Only</v>
      </c>
      <c r="IA51" s="21">
        <v>8.02</v>
      </c>
      <c r="IB51" s="80" t="s">
        <v>87</v>
      </c>
      <c r="ID51" s="21">
        <v>2.5</v>
      </c>
      <c r="IE51" s="22" t="s">
        <v>91</v>
      </c>
      <c r="IF51" s="22"/>
      <c r="IG51" s="22"/>
      <c r="IH51" s="22"/>
      <c r="II51" s="22"/>
    </row>
    <row r="52" spans="1:55" ht="42.75">
      <c r="A52" s="42" t="s">
        <v>35</v>
      </c>
      <c r="B52" s="43"/>
      <c r="C52" s="44"/>
      <c r="D52" s="54"/>
      <c r="E52" s="54"/>
      <c r="F52" s="54"/>
      <c r="G52" s="33"/>
      <c r="H52" s="59"/>
      <c r="I52" s="59"/>
      <c r="J52" s="59"/>
      <c r="K52" s="59"/>
      <c r="L52" s="45"/>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60">
        <f>SUM(BA13:BA51)</f>
        <v>139025.45</v>
      </c>
      <c r="BB52" s="60">
        <f>SUM(BB13:BB51)</f>
        <v>139025.45</v>
      </c>
      <c r="BC52" s="50" t="str">
        <f>SpellNumber($E$2,BB52)</f>
        <v>INR  One Lakh Thirty Nine Thousand  &amp;Twenty Five  and Paise Forty Five Only</v>
      </c>
    </row>
    <row r="53" spans="1:55" ht="46.5" customHeight="1">
      <c r="A53" s="24" t="s">
        <v>36</v>
      </c>
      <c r="B53" s="25"/>
      <c r="C53" s="26"/>
      <c r="D53" s="61"/>
      <c r="E53" s="62" t="s">
        <v>44</v>
      </c>
      <c r="F53" s="53"/>
      <c r="G53" s="27"/>
      <c r="H53" s="28"/>
      <c r="I53" s="28"/>
      <c r="J53" s="28"/>
      <c r="K53" s="29"/>
      <c r="L53" s="30"/>
      <c r="M53" s="63"/>
      <c r="N53" s="31"/>
      <c r="O53" s="21"/>
      <c r="P53" s="21"/>
      <c r="Q53" s="21"/>
      <c r="R53" s="21"/>
      <c r="S53" s="2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64">
        <f>IF(ISBLANK(F53),0,IF(E53="Excess (+)",ROUND(BA52+(BA52*F53),2),IF(E53="Less (-)",ROUND(BA52+(BA52*F53*(-1)),2),IF(E53="At Par",BA52,0))))</f>
        <v>0</v>
      </c>
      <c r="BB53" s="65">
        <f>ROUND(BA53,0)</f>
        <v>0</v>
      </c>
      <c r="BC53" s="55" t="str">
        <f>SpellNumber($E$2,BB53)</f>
        <v>INR Zero Only</v>
      </c>
    </row>
    <row r="54" spans="1:55" ht="45.75" customHeight="1">
      <c r="A54" s="23" t="s">
        <v>37</v>
      </c>
      <c r="B54" s="23"/>
      <c r="C54" s="71" t="str">
        <f>SpellNumber($E$2,BB53)</f>
        <v>INR Zero Only</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2"/>
    </row>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sheetData>
  <sheetProtection password="8F23" sheet="1"/>
  <mergeCells count="28">
    <mergeCell ref="D40:BC40"/>
    <mergeCell ref="D41:BC41"/>
    <mergeCell ref="D44:BC44"/>
    <mergeCell ref="D46:BC46"/>
    <mergeCell ref="D49:BC49"/>
    <mergeCell ref="D34:BC34"/>
    <mergeCell ref="D28:BC28"/>
    <mergeCell ref="D29:BC29"/>
    <mergeCell ref="D31:BC31"/>
    <mergeCell ref="D32:BC32"/>
    <mergeCell ref="D36:BC36"/>
    <mergeCell ref="D38:BC38"/>
    <mergeCell ref="C54:BC54"/>
    <mergeCell ref="A1:L1"/>
    <mergeCell ref="A4:BC4"/>
    <mergeCell ref="A5:BC5"/>
    <mergeCell ref="A6:BC6"/>
    <mergeCell ref="A7:BC7"/>
    <mergeCell ref="D14:BC14"/>
    <mergeCell ref="D16:BC16"/>
    <mergeCell ref="D19:BC19"/>
    <mergeCell ref="D20:BC20"/>
    <mergeCell ref="A9:BC9"/>
    <mergeCell ref="D13:BC13"/>
    <mergeCell ref="B8:BC8"/>
    <mergeCell ref="D22:BC22"/>
    <mergeCell ref="D23:BC23"/>
    <mergeCell ref="D26:BC26"/>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3">
      <formula1>IF(E53="Select",-1,IF(E53="At Par",0,0))</formula1>
      <formula2>IF(E53="Select",-1,IF(E53="At Par",0,0.99))</formula2>
    </dataValidation>
    <dataValidation type="list" allowBlank="1" showErrorMessage="1" sqref="E5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3">
      <formula1>0</formula1>
      <formula2>IF(#REF!&lt;&gt;"Select",99.9,0)</formula2>
    </dataValidation>
    <dataValidation allowBlank="1" showInputMessage="1" showErrorMessage="1" promptTitle="Units" prompt="Please enter Units in text" sqref="D15:E15 D17:E18 D21:E21 D24:E25 D27:E27 D30:E30 D50:E51 D37:E37 D39:E39 D42:E43 D45:E45 D47:E48 D33:E33 D35:E35">
      <formula1>0</formula1>
      <formula2>0</formula2>
    </dataValidation>
    <dataValidation type="decimal" allowBlank="1" showInputMessage="1" showErrorMessage="1" promptTitle="Quantity" prompt="Please enter the Quantity for this item. " errorTitle="Invalid Entry" error="Only Numeric Values are allowed. " sqref="F15 F17:F18 F21 F24:F25 F27 F30 F50:F51 F37 F39 F42:F43 F45 F47:F48 F33 F35">
      <formula1>0</formula1>
      <formula2>999999999999999</formula2>
    </dataValidation>
    <dataValidation type="list" allowBlank="1" showErrorMessage="1" sqref="D13:D14 K15 D16 K17:K18 D19:D20 K21 D22:D23 K24:K25 D26 K27 D28:D29 K30 D31:D32 D49 D36 K37 D38 K39 D40:D41 K42:K43 D44 K45 D46 K47:K48 K50:K51 K33 K35 D3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8 G21:H21 G24:H25 G27:H27 G30:H30 G50:H51 G37:H37 G39:H39 G42:H43 G45:H45 G47:H48 G33:H33 G35:H35">
      <formula1>0</formula1>
      <formula2>999999999999999</formula2>
    </dataValidation>
    <dataValidation allowBlank="1" showInputMessage="1" showErrorMessage="1" promptTitle="Addition / Deduction" prompt="Please Choose the correct One" sqref="J15 J17:J18 J21 J24:J25 J27 J30 J50:J51 J37 J39 J42:J43 J45 J47:J48 J33 J35">
      <formula1>0</formula1>
      <formula2>0</formula2>
    </dataValidation>
    <dataValidation type="list" showErrorMessage="1" sqref="I15 I17:I18 I21 I24:I25 I27 I30 I50:I51 I37 I39 I42:I43 I45 I47:I48 I33 I3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8 N21:O21 N24:O25 N27:O27 N30:O30 N50:O51 N37:O37 N39:O39 N42:O43 N45:O45 N47:O48 N33:O33 N35:O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18 R21 R24:R25 R27 R30 R50:R51 R37 R39 R42:R43 R45 R47:R48 R33 R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18 Q21 Q24:Q25 Q27 Q30 Q50:Q51 Q37 Q39 Q42:Q43 Q45 Q47:Q48 Q33 Q3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18 M21 M24:M25 M27 M30 M50:M51 M37 M39 M42:M43 M45 M47:M48 M33 M35">
      <formula1>0</formula1>
      <formula2>999999999999999</formula2>
    </dataValidation>
    <dataValidation type="list" allowBlank="1" showInputMessage="1" showErrorMessage="1" sqref="L46 L47 L48 L49 L13 L14 L15 L16 L17 L18 L19 L20 L21 L22 L23 L24 L25 L26 L27 L28 L29 L30 L31 L32 L33 L34 L35 L36 L37 L38 L39 L40 L41 L42 L43 L44 L45 L51 L5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51">
      <formula1>0</formula1>
      <formula2>0</formula2>
    </dataValidation>
    <dataValidation type="decimal" allowBlank="1" showErrorMessage="1" errorTitle="Invalid Entry" error="Only Numeric Values are allowed. " sqref="A13:A51">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6" t="s">
        <v>38</v>
      </c>
      <c r="F6" s="76"/>
      <c r="G6" s="76"/>
      <c r="H6" s="76"/>
      <c r="I6" s="76"/>
      <c r="J6" s="76"/>
      <c r="K6" s="76"/>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2022-01-24T05:34:56Z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