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<sst xmlns="http://schemas.openxmlformats.org/spreadsheetml/2006/main" count="246" uniqueCount="88">
  <si>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</si>
  <si>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</si>
  <si>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</si>
  <si>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</si>
  <si>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</si>
  <si>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</si>
  <si>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</si>
  <si>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</si>
  <si>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</si>
  <si>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</si>
  <si>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</si>
  <si>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</si>
  <si>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</si>
  <si>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</si>
  <si>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</si>
  <si>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</si>
  <si>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</si>
  <si>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</si>
  <si>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</si>
  <si>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</si>
  <si>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</si>
  <si>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</si>
  <si>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</si>
  <si>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</si>
  <si>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</si>
  <si>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</si>
  <si>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</si>
  <si>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</si>
  <si>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</si>
  <si>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</si>
  <si>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</si>
  <si>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</si>
  <si>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</si>
  <si>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</si>
  <si>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</si>
  <si>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</si>
  <si>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</si>
  <si>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</si>
  <si>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</si>
  <si>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</si>
  <si>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</si>
  <si>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</si>
  <si>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</si>
  <si>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</si>
  <si>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</si>
  <si>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</si>
  <si>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</si>
  <si>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</si>
  <si>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</si>
  <si>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Under 20 cm wide</t>
  </si>
  <si>
    <t>Cement mortar 1:6 (1 cement : 6 coarse sand)</t>
  </si>
  <si>
    <t>CONCRETE WORK</t>
  </si>
  <si>
    <t>Flush / Ruled/ Struck or weathered pointing</t>
  </si>
  <si>
    <t>From brick work 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</si>
  <si>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</si>
  <si>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1000 Nos</t>
  </si>
  <si>
    <t>Contract No:  47/C/D3/2021-22/01</t>
  </si>
  <si>
    <t>Name of Work: Construction of approach road at Geotechnical Field laboratory</t>
  </si>
  <si>
    <t>CARRIAGE OF MATERIALS</t>
  </si>
  <si>
    <t>By Mechanical Transport including loading,unloading and stacking</t>
  </si>
  <si>
    <t>Earth Lead - 1 km</t>
  </si>
  <si>
    <t>Bricks Lead - 1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</si>
  <si>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</si>
  <si>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</si>
  <si>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</si>
  <si>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</si>
  <si>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</si>
  <si>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</si>
  <si>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</si>
  <si>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Clearing jungle including uprooting of rank vegetation, grass, brush wood, trees and saplings of girth up to 30 cm measured at a height of 1 m above ground level and removal of rubbish up to a distance of 50 m outside the periphery of the area cleared.</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</si>
  <si>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</si>
  <si>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</si>
  <si>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REINFORCED CEMENT CONCRETE</t>
  </si>
  <si>
    <t>Centering and shuttering including strutting, propping etc. and removal of form for</t>
  </si>
  <si>
    <t>Edges of slabs and breaks in floors and walls</t>
  </si>
  <si>
    <t>MASONRY WORK</t>
  </si>
  <si>
    <t>Brick work with common burnt clay F.P.S. (non modular) bricks of class designation 7.5 in foundation and plinth in:</t>
  </si>
  <si>
    <t>FLOORING</t>
  </si>
  <si>
    <t>Brick on edge flooring with available bricks of class designation 7.5 on a bed of 12 mm cement mortar, including filling the joints with same mortar, with common burnt clay non modular bricks:</t>
  </si>
  <si>
    <t>1:6 (1cement : 6 coarse sand)</t>
  </si>
  <si>
    <t>Cement concrete pavement with 1:2:4 (1 cement : 2 coarse sand : 4 graded stone aggregate 20 mm nominal size), including finishing complete.</t>
  </si>
  <si>
    <t>FINISHING</t>
  </si>
  <si>
    <t>Pointing on brick work or brick flooring with cement mortar 1:3 (1 cement : 3 fine sand):</t>
  </si>
  <si>
    <t>DISMANTLING AND DEMOLISHING</t>
  </si>
  <si>
    <t>Removing mortar from bricks and cleaning bricks including stacking within a lead of 50 m (stacks of cleaned bricks shall be measured):</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</si>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</sst>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7"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1"/>
  <sheetViews>
    <sheetView showGridLines="0" view="pageBreakPreview" zoomScaleNormal="85" zoomScaleSheetLayoutView="100" zoomScalePageLayoutView="0" workbookViewId="0" topLeftCell="A1">
      <selection activeCell="E49" sqref="E4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57</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56</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58</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58</v>
      </c>
      <c r="IE13" s="22"/>
      <c r="IF13" s="22"/>
      <c r="IG13" s="22"/>
      <c r="IH13" s="22"/>
      <c r="II13" s="22"/>
    </row>
    <row r="14" spans="1:243" s="21" customFormat="1" ht="31.5">
      <c r="A14" s="57">
        <v>1.01</v>
      </c>
      <c r="B14" s="58" t="s">
        <v>59</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59</v>
      </c>
      <c r="IE14" s="22"/>
      <c r="IF14" s="22"/>
      <c r="IG14" s="22"/>
      <c r="IH14" s="22"/>
      <c r="II14" s="22"/>
    </row>
    <row r="15" spans="1:243" s="21" customFormat="1" ht="42.75">
      <c r="A15" s="57">
        <v>1.02</v>
      </c>
      <c r="B15" s="58" t="s">
        <v>60</v>
      </c>
      <c r="C15" s="33"/>
      <c r="D15" s="33">
        <v>32</v>
      </c>
      <c r="E15" s="59" t="s">
        <v>46</v>
      </c>
      <c r="F15" s="76">
        <v>144.09</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4610.88</v>
      </c>
      <c r="BB15" s="51">
        <f>BA15+SUM(N15:AZ15)</f>
        <v>4610.88</v>
      </c>
      <c r="BC15" s="56" t="str">
        <f>SpellNumber(L15,BB15)</f>
        <v>INR  Four Thousand Six Hundred &amp; Ten  and Paise Eighty Eight Only</v>
      </c>
      <c r="IA15" s="21">
        <v>1.02</v>
      </c>
      <c r="IB15" s="21" t="s">
        <v>60</v>
      </c>
      <c r="ID15" s="21">
        <v>32</v>
      </c>
      <c r="IE15" s="22" t="s">
        <v>46</v>
      </c>
      <c r="IF15" s="22"/>
      <c r="IG15" s="22"/>
      <c r="IH15" s="22"/>
      <c r="II15" s="22"/>
    </row>
    <row r="16" spans="1:243" s="21" customFormat="1" ht="42.75">
      <c r="A16" s="57">
        <v>1.03</v>
      </c>
      <c r="B16" s="58" t="s">
        <v>61</v>
      </c>
      <c r="C16" s="33"/>
      <c r="D16" s="33">
        <v>5800</v>
      </c>
      <c r="E16" s="59" t="s">
        <v>55</v>
      </c>
      <c r="F16" s="76">
        <v>307.82</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total_amount_ba($B$2,$D$2,D16,F16,J16,K16,M16)/1000</f>
        <v>1785.36</v>
      </c>
      <c r="BB16" s="51">
        <f aca="true" t="shared" si="1" ref="BB16:BB23">BA16+SUM(N16:AZ16)</f>
        <v>1785.36</v>
      </c>
      <c r="BC16" s="56" t="str">
        <f aca="true" t="shared" si="2" ref="BC16:BC23">SpellNumber(L16,BB16)</f>
        <v>INR  One Thousand Seven Hundred &amp; Eighty Five  and Paise Thirty Six Only</v>
      </c>
      <c r="IA16" s="21">
        <v>1.03</v>
      </c>
      <c r="IB16" s="21" t="s">
        <v>61</v>
      </c>
      <c r="ID16" s="21">
        <v>5800</v>
      </c>
      <c r="IE16" s="22" t="s">
        <v>55</v>
      </c>
      <c r="IF16" s="22"/>
      <c r="IG16" s="22"/>
      <c r="IH16" s="22"/>
      <c r="II16" s="22"/>
    </row>
    <row r="17" spans="1:243" s="21" customFormat="1" ht="15.75">
      <c r="A17" s="57">
        <v>2</v>
      </c>
      <c r="B17" s="58" t="s">
        <v>62</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v>
      </c>
      <c r="IB17" s="21" t="s">
        <v>62</v>
      </c>
      <c r="IE17" s="22"/>
      <c r="IF17" s="22"/>
      <c r="IG17" s="22"/>
      <c r="IH17" s="22"/>
      <c r="II17" s="22"/>
    </row>
    <row r="18" spans="1:243" s="21" customFormat="1" ht="81" customHeight="1">
      <c r="A18" s="57">
        <v>2.01</v>
      </c>
      <c r="B18" s="58" t="s">
        <v>63</v>
      </c>
      <c r="C18" s="33"/>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2.01</v>
      </c>
      <c r="IB18" s="21" t="s">
        <v>63</v>
      </c>
      <c r="IE18" s="22"/>
      <c r="IF18" s="22"/>
      <c r="IG18" s="22"/>
      <c r="IH18" s="22"/>
      <c r="II18" s="22"/>
    </row>
    <row r="19" spans="1:243" s="21" customFormat="1" ht="29.25" customHeight="1">
      <c r="A19" s="57">
        <v>2.02</v>
      </c>
      <c r="B19" s="58" t="s">
        <v>64</v>
      </c>
      <c r="C19" s="33"/>
      <c r="D19" s="33">
        <v>140</v>
      </c>
      <c r="E19" s="59" t="s">
        <v>43</v>
      </c>
      <c r="F19" s="76">
        <v>81.15</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total_amount_ba($B$2,$D$2,D19,F19,J19,K19,M19)</f>
        <v>11361</v>
      </c>
      <c r="BB19" s="51">
        <f t="shared" si="1"/>
        <v>11361</v>
      </c>
      <c r="BC19" s="56" t="str">
        <f t="shared" si="2"/>
        <v>INR  Eleven Thousand Three Hundred &amp; Sixty One  Only</v>
      </c>
      <c r="IA19" s="21">
        <v>2.02</v>
      </c>
      <c r="IB19" s="21" t="s">
        <v>64</v>
      </c>
      <c r="ID19" s="21">
        <v>140</v>
      </c>
      <c r="IE19" s="22" t="s">
        <v>43</v>
      </c>
      <c r="IF19" s="22"/>
      <c r="IG19" s="22"/>
      <c r="IH19" s="22"/>
      <c r="II19" s="22"/>
    </row>
    <row r="20" spans="1:243" s="21" customFormat="1" ht="173.25">
      <c r="A20" s="57">
        <v>2.03</v>
      </c>
      <c r="B20" s="58" t="s">
        <v>65</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2.03</v>
      </c>
      <c r="IB20" s="21" t="s">
        <v>65</v>
      </c>
      <c r="IE20" s="22"/>
      <c r="IF20" s="22"/>
      <c r="IG20" s="22"/>
      <c r="IH20" s="22"/>
      <c r="II20" s="22"/>
    </row>
    <row r="21" spans="1:243" s="21" customFormat="1" ht="34.5" customHeight="1">
      <c r="A21" s="57">
        <v>2.04</v>
      </c>
      <c r="B21" s="58" t="s">
        <v>66</v>
      </c>
      <c r="C21" s="33"/>
      <c r="D21" s="33">
        <v>5.5</v>
      </c>
      <c r="E21" s="59" t="s">
        <v>46</v>
      </c>
      <c r="F21" s="76">
        <v>221.22</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1216.71</v>
      </c>
      <c r="BB21" s="51">
        <f t="shared" si="1"/>
        <v>1216.71</v>
      </c>
      <c r="BC21" s="56" t="str">
        <f t="shared" si="2"/>
        <v>INR  One Thousand Two Hundred &amp; Sixteen  and Paise Seventy One Only</v>
      </c>
      <c r="IA21" s="21">
        <v>2.04</v>
      </c>
      <c r="IB21" s="21" t="s">
        <v>66</v>
      </c>
      <c r="ID21" s="21">
        <v>5.5</v>
      </c>
      <c r="IE21" s="22" t="s">
        <v>46</v>
      </c>
      <c r="IF21" s="22"/>
      <c r="IG21" s="22"/>
      <c r="IH21" s="22"/>
      <c r="II21" s="22"/>
    </row>
    <row r="22" spans="1:243" s="21" customFormat="1" ht="110.25">
      <c r="A22" s="57">
        <v>2.05</v>
      </c>
      <c r="B22" s="58" t="s">
        <v>67</v>
      </c>
      <c r="C22" s="33"/>
      <c r="D22" s="33">
        <v>2</v>
      </c>
      <c r="E22" s="59" t="s">
        <v>46</v>
      </c>
      <c r="F22" s="76">
        <v>192.59</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385.18</v>
      </c>
      <c r="BB22" s="51">
        <f t="shared" si="1"/>
        <v>385.18</v>
      </c>
      <c r="BC22" s="56" t="str">
        <f t="shared" si="2"/>
        <v>INR  Three Hundred &amp; Eighty Five  and Paise Eighteen Only</v>
      </c>
      <c r="IA22" s="21">
        <v>2.05</v>
      </c>
      <c r="IB22" s="21" t="s">
        <v>67</v>
      </c>
      <c r="ID22" s="21">
        <v>2</v>
      </c>
      <c r="IE22" s="22" t="s">
        <v>46</v>
      </c>
      <c r="IF22" s="22"/>
      <c r="IG22" s="22"/>
      <c r="IH22" s="22"/>
      <c r="II22" s="22"/>
    </row>
    <row r="23" spans="1:243" s="21" customFormat="1" ht="78.75">
      <c r="A23" s="57">
        <v>2.06</v>
      </c>
      <c r="B23" s="58" t="s">
        <v>68</v>
      </c>
      <c r="C23" s="33"/>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2.06</v>
      </c>
      <c r="IB23" s="21" t="s">
        <v>68</v>
      </c>
      <c r="IE23" s="22"/>
      <c r="IF23" s="22"/>
      <c r="IG23" s="22"/>
      <c r="IH23" s="22"/>
      <c r="II23" s="22"/>
    </row>
    <row r="24" spans="1:243" s="21" customFormat="1" ht="30" customHeight="1">
      <c r="A24" s="57">
        <v>2.07</v>
      </c>
      <c r="B24" s="58" t="s">
        <v>64</v>
      </c>
      <c r="C24" s="33"/>
      <c r="D24" s="33">
        <v>220</v>
      </c>
      <c r="E24" s="59" t="s">
        <v>43</v>
      </c>
      <c r="F24" s="76">
        <v>21.35</v>
      </c>
      <c r="G24" s="43"/>
      <c r="H24" s="37"/>
      <c r="I24" s="38" t="s">
        <v>33</v>
      </c>
      <c r="J24" s="39">
        <f>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total_amount_ba($B$2,$D$2,D24,F24,J24,K24,M24)</f>
        <v>4697</v>
      </c>
      <c r="BB24" s="51">
        <f>BA24+SUM(N24:AZ24)</f>
        <v>4697</v>
      </c>
      <c r="BC24" s="56" t="str">
        <f>SpellNumber(L24,BB24)</f>
        <v>INR  Four Thousand Six Hundred &amp; Ninety Seven  Only</v>
      </c>
      <c r="IA24" s="21">
        <v>2.07</v>
      </c>
      <c r="IB24" s="21" t="s">
        <v>64</v>
      </c>
      <c r="ID24" s="21">
        <v>220</v>
      </c>
      <c r="IE24" s="22" t="s">
        <v>43</v>
      </c>
      <c r="IF24" s="22"/>
      <c r="IG24" s="22"/>
      <c r="IH24" s="22"/>
      <c r="II24" s="22"/>
    </row>
    <row r="25" spans="1:243" s="21" customFormat="1" ht="95.25" customHeight="1">
      <c r="A25" s="57">
        <v>2.08</v>
      </c>
      <c r="B25" s="58" t="s">
        <v>69</v>
      </c>
      <c r="C25" s="33"/>
      <c r="D25" s="33">
        <v>101</v>
      </c>
      <c r="E25" s="59" t="s">
        <v>43</v>
      </c>
      <c r="F25" s="60">
        <v>11</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1111</v>
      </c>
      <c r="BB25" s="51">
        <f>BA25+SUM(N25:AZ25)</f>
        <v>1111</v>
      </c>
      <c r="BC25" s="56" t="str">
        <f>SpellNumber(L25,BB25)</f>
        <v>INR  One Thousand One Hundred &amp; Eleven  Only</v>
      </c>
      <c r="IA25" s="21">
        <v>2.08</v>
      </c>
      <c r="IB25" s="21" t="s">
        <v>69</v>
      </c>
      <c r="ID25" s="21">
        <v>101</v>
      </c>
      <c r="IE25" s="22" t="s">
        <v>43</v>
      </c>
      <c r="IF25" s="22"/>
      <c r="IG25" s="22"/>
      <c r="IH25" s="22"/>
      <c r="II25" s="22"/>
    </row>
    <row r="26" spans="1:243" s="21" customFormat="1" ht="18" customHeight="1">
      <c r="A26" s="57">
        <v>3</v>
      </c>
      <c r="B26" s="58" t="s">
        <v>51</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3</v>
      </c>
      <c r="IB26" s="21" t="s">
        <v>51</v>
      </c>
      <c r="IE26" s="22"/>
      <c r="IF26" s="22"/>
      <c r="IG26" s="22"/>
      <c r="IH26" s="22"/>
      <c r="II26" s="22"/>
    </row>
    <row r="27" spans="1:243" s="21" customFormat="1" ht="49.5" customHeight="1">
      <c r="A27" s="57">
        <v>3.01</v>
      </c>
      <c r="B27" s="58" t="s">
        <v>70</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3.01</v>
      </c>
      <c r="IB27" s="21" t="s">
        <v>70</v>
      </c>
      <c r="IE27" s="22"/>
      <c r="IF27" s="22"/>
      <c r="IG27" s="22"/>
      <c r="IH27" s="22"/>
      <c r="II27" s="22"/>
    </row>
    <row r="28" spans="1:243" s="21" customFormat="1" ht="64.5" customHeight="1">
      <c r="A28" s="57">
        <v>3.02</v>
      </c>
      <c r="B28" s="58" t="s">
        <v>71</v>
      </c>
      <c r="C28" s="33"/>
      <c r="D28" s="33">
        <v>14</v>
      </c>
      <c r="E28" s="59" t="s">
        <v>46</v>
      </c>
      <c r="F28" s="76">
        <v>5076.37</v>
      </c>
      <c r="G28" s="43"/>
      <c r="H28" s="37"/>
      <c r="I28" s="38" t="s">
        <v>33</v>
      </c>
      <c r="J28" s="39">
        <f>IF(I28="Less(-)",-1,1)</f>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total_amount_ba($B$2,$D$2,D28,F28,J28,K28,M28)</f>
        <v>71069.18</v>
      </c>
      <c r="BB28" s="51">
        <f>BA28+SUM(N28:AZ28)</f>
        <v>71069.18</v>
      </c>
      <c r="BC28" s="56" t="str">
        <f>SpellNumber(L28,BB28)</f>
        <v>INR  Seventy One Thousand  &amp;Sixty Nine  and Paise Eighteen Only</v>
      </c>
      <c r="IA28" s="21">
        <v>3.02</v>
      </c>
      <c r="IB28" s="21" t="s">
        <v>71</v>
      </c>
      <c r="ID28" s="21">
        <v>14</v>
      </c>
      <c r="IE28" s="22" t="s">
        <v>46</v>
      </c>
      <c r="IF28" s="22"/>
      <c r="IG28" s="22"/>
      <c r="IH28" s="22"/>
      <c r="II28" s="22"/>
    </row>
    <row r="29" spans="1:243" s="21" customFormat="1" ht="16.5" customHeight="1">
      <c r="A29" s="61">
        <v>4</v>
      </c>
      <c r="B29" s="58" t="s">
        <v>72</v>
      </c>
      <c r="C29" s="33"/>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v>
      </c>
      <c r="IB29" s="21" t="s">
        <v>72</v>
      </c>
      <c r="IE29" s="22"/>
      <c r="IF29" s="22"/>
      <c r="IG29" s="22"/>
      <c r="IH29" s="22"/>
      <c r="II29" s="22"/>
    </row>
    <row r="30" spans="1:243" s="21" customFormat="1" ht="31.5" customHeight="1">
      <c r="A30" s="57">
        <v>4.01</v>
      </c>
      <c r="B30" s="58" t="s">
        <v>73</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4.01</v>
      </c>
      <c r="IB30" s="21" t="s">
        <v>73</v>
      </c>
      <c r="IE30" s="22"/>
      <c r="IF30" s="22"/>
      <c r="IG30" s="22"/>
      <c r="IH30" s="22"/>
      <c r="II30" s="22"/>
    </row>
    <row r="31" spans="1:243" s="21" customFormat="1" ht="18" customHeight="1">
      <c r="A31" s="57">
        <v>4.02</v>
      </c>
      <c r="B31" s="58" t="s">
        <v>74</v>
      </c>
      <c r="C31" s="33"/>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4.02</v>
      </c>
      <c r="IB31" s="21" t="s">
        <v>74</v>
      </c>
      <c r="IE31" s="22"/>
      <c r="IF31" s="22"/>
      <c r="IG31" s="22"/>
      <c r="IH31" s="22"/>
      <c r="II31" s="22"/>
    </row>
    <row r="32" spans="1:243" s="21" customFormat="1" ht="31.5" customHeight="1">
      <c r="A32" s="57">
        <v>4.03</v>
      </c>
      <c r="B32" s="58" t="s">
        <v>49</v>
      </c>
      <c r="C32" s="33"/>
      <c r="D32" s="33">
        <v>70</v>
      </c>
      <c r="E32" s="59" t="s">
        <v>44</v>
      </c>
      <c r="F32" s="76">
        <v>151.91</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10633.7</v>
      </c>
      <c r="BB32" s="51">
        <f>BA32+SUM(N32:AZ32)</f>
        <v>10633.7</v>
      </c>
      <c r="BC32" s="56" t="str">
        <f>SpellNumber(L32,BB32)</f>
        <v>INR  Ten Thousand Six Hundred &amp; Thirty Three  and Paise Seventy Only</v>
      </c>
      <c r="IA32" s="21">
        <v>4.03</v>
      </c>
      <c r="IB32" s="21" t="s">
        <v>49</v>
      </c>
      <c r="ID32" s="21">
        <v>70</v>
      </c>
      <c r="IE32" s="22" t="s">
        <v>44</v>
      </c>
      <c r="IF32" s="22"/>
      <c r="IG32" s="22"/>
      <c r="IH32" s="22"/>
      <c r="II32" s="22"/>
    </row>
    <row r="33" spans="1:243" s="21" customFormat="1" ht="17.25" customHeight="1">
      <c r="A33" s="57">
        <v>5</v>
      </c>
      <c r="B33" s="58" t="s">
        <v>75</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5</v>
      </c>
      <c r="IB33" s="21" t="s">
        <v>75</v>
      </c>
      <c r="IE33" s="22"/>
      <c r="IF33" s="22"/>
      <c r="IG33" s="22"/>
      <c r="IH33" s="22"/>
      <c r="II33" s="22"/>
    </row>
    <row r="34" spans="1:243" s="21" customFormat="1" ht="47.25" customHeight="1">
      <c r="A34" s="57">
        <v>5.01</v>
      </c>
      <c r="B34" s="58" t="s">
        <v>76</v>
      </c>
      <c r="C34" s="33"/>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5.01</v>
      </c>
      <c r="IB34" s="21" t="s">
        <v>76</v>
      </c>
      <c r="IE34" s="22"/>
      <c r="IF34" s="22"/>
      <c r="IG34" s="22"/>
      <c r="IH34" s="22"/>
      <c r="II34" s="22"/>
    </row>
    <row r="35" spans="1:243" s="21" customFormat="1" ht="31.5" customHeight="1">
      <c r="A35" s="57">
        <v>5.02</v>
      </c>
      <c r="B35" s="58" t="s">
        <v>50</v>
      </c>
      <c r="C35" s="33"/>
      <c r="D35" s="33">
        <v>3</v>
      </c>
      <c r="E35" s="59" t="s">
        <v>46</v>
      </c>
      <c r="F35" s="76">
        <v>5398.9</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16196.7</v>
      </c>
      <c r="BB35" s="51">
        <f>BA35+SUM(N35:AZ35)</f>
        <v>16196.7</v>
      </c>
      <c r="BC35" s="56" t="str">
        <f>SpellNumber(L35,BB35)</f>
        <v>INR  Sixteen Thousand One Hundred &amp; Ninety Six  and Paise Seventy Only</v>
      </c>
      <c r="IA35" s="21">
        <v>5.02</v>
      </c>
      <c r="IB35" s="21" t="s">
        <v>50</v>
      </c>
      <c r="ID35" s="21">
        <v>3</v>
      </c>
      <c r="IE35" s="22" t="s">
        <v>46</v>
      </c>
      <c r="IF35" s="22"/>
      <c r="IG35" s="22"/>
      <c r="IH35" s="22"/>
      <c r="II35" s="22"/>
    </row>
    <row r="36" spans="1:243" s="21" customFormat="1" ht="15.75">
      <c r="A36" s="57">
        <v>6</v>
      </c>
      <c r="B36" s="58" t="s">
        <v>77</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6</v>
      </c>
      <c r="IB36" s="21" t="s">
        <v>77</v>
      </c>
      <c r="IE36" s="22"/>
      <c r="IF36" s="22"/>
      <c r="IG36" s="22"/>
      <c r="IH36" s="22"/>
      <c r="II36" s="22"/>
    </row>
    <row r="37" spans="1:243" s="21" customFormat="1" ht="78" customHeight="1">
      <c r="A37" s="57">
        <v>6.01</v>
      </c>
      <c r="B37" s="58" t="s">
        <v>78</v>
      </c>
      <c r="C37" s="33"/>
      <c r="D37" s="67"/>
      <c r="E37" s="67"/>
      <c r="F37" s="67"/>
      <c r="G37" s="67"/>
      <c r="H37" s="67"/>
      <c r="I37" s="67"/>
      <c r="J37" s="67"/>
      <c r="K37" s="67"/>
      <c r="L37" s="67"/>
      <c r="M37" s="67"/>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IA37" s="21">
        <v>6.01</v>
      </c>
      <c r="IB37" s="21" t="s">
        <v>78</v>
      </c>
      <c r="IE37" s="22"/>
      <c r="IF37" s="22"/>
      <c r="IG37" s="22"/>
      <c r="IH37" s="22"/>
      <c r="II37" s="22"/>
    </row>
    <row r="38" spans="1:243" s="21" customFormat="1" ht="31.5" customHeight="1">
      <c r="A38" s="57">
        <v>6.02</v>
      </c>
      <c r="B38" s="58" t="s">
        <v>79</v>
      </c>
      <c r="C38" s="33"/>
      <c r="D38" s="33">
        <v>100</v>
      </c>
      <c r="E38" s="59" t="s">
        <v>43</v>
      </c>
      <c r="F38" s="76">
        <v>413.99</v>
      </c>
      <c r="G38" s="43"/>
      <c r="H38" s="37"/>
      <c r="I38" s="38" t="s">
        <v>33</v>
      </c>
      <c r="J38" s="39">
        <f>IF(I38="Less(-)",-1,1)</f>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total_amount_ba($B$2,$D$2,D38,F38,J38,K38,M38)</f>
        <v>41399</v>
      </c>
      <c r="BB38" s="51">
        <f>BA38+SUM(N38:AZ38)</f>
        <v>41399</v>
      </c>
      <c r="BC38" s="56" t="str">
        <f>SpellNumber(L38,BB38)</f>
        <v>INR  Forty One Thousand Three Hundred &amp; Ninety Nine  Only</v>
      </c>
      <c r="IA38" s="21">
        <v>6.02</v>
      </c>
      <c r="IB38" s="21" t="s">
        <v>79</v>
      </c>
      <c r="ID38" s="21">
        <v>100</v>
      </c>
      <c r="IE38" s="22" t="s">
        <v>43</v>
      </c>
      <c r="IF38" s="22"/>
      <c r="IG38" s="22"/>
      <c r="IH38" s="22"/>
      <c r="II38" s="22"/>
    </row>
    <row r="39" spans="1:243" s="21" customFormat="1" ht="48.75" customHeight="1">
      <c r="A39" s="57">
        <v>6.03</v>
      </c>
      <c r="B39" s="58" t="s">
        <v>80</v>
      </c>
      <c r="C39" s="33"/>
      <c r="D39" s="33">
        <v>22</v>
      </c>
      <c r="E39" s="59" t="s">
        <v>46</v>
      </c>
      <c r="F39" s="76">
        <v>6431.48</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141492.56</v>
      </c>
      <c r="BB39" s="51">
        <f>BA39+SUM(N39:AZ39)</f>
        <v>141492.56</v>
      </c>
      <c r="BC39" s="56" t="str">
        <f>SpellNumber(L39,BB39)</f>
        <v>INR  One Lakh Forty One Thousand Four Hundred &amp; Ninety Two  and Paise Fifty Six Only</v>
      </c>
      <c r="IA39" s="21">
        <v>6.03</v>
      </c>
      <c r="IB39" s="21" t="s">
        <v>80</v>
      </c>
      <c r="ID39" s="21">
        <v>22</v>
      </c>
      <c r="IE39" s="22" t="s">
        <v>46</v>
      </c>
      <c r="IF39" s="22"/>
      <c r="IG39" s="22"/>
      <c r="IH39" s="22"/>
      <c r="II39" s="22"/>
    </row>
    <row r="40" spans="1:243" s="21" customFormat="1" ht="19.5" customHeight="1">
      <c r="A40" s="61">
        <v>7</v>
      </c>
      <c r="B40" s="58" t="s">
        <v>81</v>
      </c>
      <c r="C40" s="33"/>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7</v>
      </c>
      <c r="IB40" s="21" t="s">
        <v>81</v>
      </c>
      <c r="IE40" s="22"/>
      <c r="IF40" s="22"/>
      <c r="IG40" s="22"/>
      <c r="IH40" s="22"/>
      <c r="II40" s="22"/>
    </row>
    <row r="41" spans="1:243" s="21" customFormat="1" ht="31.5" customHeight="1">
      <c r="A41" s="57">
        <v>7.02</v>
      </c>
      <c r="B41" s="58" t="s">
        <v>82</v>
      </c>
      <c r="C41" s="33"/>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7.02</v>
      </c>
      <c r="IB41" s="21" t="s">
        <v>82</v>
      </c>
      <c r="IE41" s="22"/>
      <c r="IF41" s="22"/>
      <c r="IG41" s="22"/>
      <c r="IH41" s="22"/>
      <c r="II41" s="22"/>
    </row>
    <row r="42" spans="1:243" s="21" customFormat="1" ht="31.5" customHeight="1">
      <c r="A42" s="57">
        <v>7.03</v>
      </c>
      <c r="B42" s="58" t="s">
        <v>52</v>
      </c>
      <c r="C42" s="33"/>
      <c r="D42" s="33">
        <v>100</v>
      </c>
      <c r="E42" s="59" t="s">
        <v>43</v>
      </c>
      <c r="F42" s="76">
        <v>167.95</v>
      </c>
      <c r="G42" s="43"/>
      <c r="H42" s="37"/>
      <c r="I42" s="38" t="s">
        <v>33</v>
      </c>
      <c r="J42" s="39">
        <f>IF(I42="Less(-)",-1,1)</f>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total_amount_ba($B$2,$D$2,D42,F42,J42,K42,M42)</f>
        <v>16795</v>
      </c>
      <c r="BB42" s="51">
        <f>BA42+SUM(N42:AZ42)</f>
        <v>16795</v>
      </c>
      <c r="BC42" s="56" t="str">
        <f>SpellNumber(L42,BB42)</f>
        <v>INR  Sixteen Thousand Seven Hundred &amp; Ninety Five  Only</v>
      </c>
      <c r="IA42" s="21">
        <v>7.03</v>
      </c>
      <c r="IB42" s="21" t="s">
        <v>52</v>
      </c>
      <c r="ID42" s="21">
        <v>100</v>
      </c>
      <c r="IE42" s="22" t="s">
        <v>43</v>
      </c>
      <c r="IF42" s="22"/>
      <c r="IG42" s="22"/>
      <c r="IH42" s="22"/>
      <c r="II42" s="22"/>
    </row>
    <row r="43" spans="1:243" s="21" customFormat="1" ht="16.5" customHeight="1">
      <c r="A43" s="57">
        <v>8</v>
      </c>
      <c r="B43" s="58" t="s">
        <v>83</v>
      </c>
      <c r="C43" s="33"/>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8</v>
      </c>
      <c r="IB43" s="21" t="s">
        <v>83</v>
      </c>
      <c r="IE43" s="22"/>
      <c r="IF43" s="22"/>
      <c r="IG43" s="22"/>
      <c r="IH43" s="22"/>
      <c r="II43" s="22"/>
    </row>
    <row r="44" spans="1:243" s="21" customFormat="1" ht="48.75" customHeight="1">
      <c r="A44" s="57">
        <v>8.01</v>
      </c>
      <c r="B44" s="58" t="s">
        <v>84</v>
      </c>
      <c r="C44" s="33"/>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8.01</v>
      </c>
      <c r="IB44" s="21" t="s">
        <v>84</v>
      </c>
      <c r="IE44" s="22"/>
      <c r="IF44" s="22"/>
      <c r="IG44" s="22"/>
      <c r="IH44" s="22"/>
      <c r="II44" s="22"/>
    </row>
    <row r="45" spans="1:243" s="21" customFormat="1" ht="31.5" customHeight="1">
      <c r="A45" s="57">
        <v>8.02</v>
      </c>
      <c r="B45" s="58" t="s">
        <v>53</v>
      </c>
      <c r="C45" s="33"/>
      <c r="D45" s="33">
        <v>5800</v>
      </c>
      <c r="E45" s="59" t="s">
        <v>55</v>
      </c>
      <c r="F45" s="76">
        <v>4279.61</v>
      </c>
      <c r="G45" s="43"/>
      <c r="H45" s="37"/>
      <c r="I45" s="38" t="s">
        <v>33</v>
      </c>
      <c r="J45" s="39">
        <f>IF(I45="Less(-)",-1,1)</f>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total_amount_ba($B$2,$D$2,D45,F45,J45,K45,M45)/1000</f>
        <v>24821.74</v>
      </c>
      <c r="BB45" s="51">
        <f>BA45+SUM(N45:AZ45)</f>
        <v>24821.74</v>
      </c>
      <c r="BC45" s="56" t="str">
        <f>SpellNumber(L45,BB45)</f>
        <v>INR  Twenty Four Thousand Eight Hundred &amp; Twenty One  and Paise Seventy Four Only</v>
      </c>
      <c r="IA45" s="21">
        <v>8.02</v>
      </c>
      <c r="IB45" s="21" t="s">
        <v>53</v>
      </c>
      <c r="ID45" s="21">
        <v>5800</v>
      </c>
      <c r="IE45" s="22" t="s">
        <v>55</v>
      </c>
      <c r="IF45" s="22"/>
      <c r="IG45" s="22"/>
      <c r="IH45" s="22"/>
      <c r="II45" s="22"/>
    </row>
    <row r="46" spans="1:243" s="21" customFormat="1" ht="31.5" customHeight="1">
      <c r="A46" s="57">
        <v>8.03</v>
      </c>
      <c r="B46" s="58" t="s">
        <v>54</v>
      </c>
      <c r="C46" s="33"/>
      <c r="D46" s="33">
        <v>10</v>
      </c>
      <c r="E46" s="59" t="s">
        <v>46</v>
      </c>
      <c r="F46" s="76">
        <v>121.74</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1217.4</v>
      </c>
      <c r="BB46" s="51">
        <f>BA46+SUM(N46:AZ46)</f>
        <v>1217.4</v>
      </c>
      <c r="BC46" s="56" t="str">
        <f>SpellNumber(L46,BB46)</f>
        <v>INR  One Thousand Two Hundred &amp; Seventeen  and Paise Forty Only</v>
      </c>
      <c r="IA46" s="21">
        <v>8.03</v>
      </c>
      <c r="IB46" s="21" t="s">
        <v>54</v>
      </c>
      <c r="ID46" s="21">
        <v>10</v>
      </c>
      <c r="IE46" s="22" t="s">
        <v>46</v>
      </c>
      <c r="IF46" s="22"/>
      <c r="IG46" s="22"/>
      <c r="IH46" s="22"/>
      <c r="II46" s="22"/>
    </row>
    <row r="47" spans="1:243" s="21" customFormat="1" ht="17.25" customHeight="1">
      <c r="A47" s="57">
        <v>9</v>
      </c>
      <c r="B47" s="58" t="s">
        <v>85</v>
      </c>
      <c r="C47" s="33"/>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9</v>
      </c>
      <c r="IB47" s="21" t="s">
        <v>85</v>
      </c>
      <c r="IE47" s="22"/>
      <c r="IF47" s="22"/>
      <c r="IG47" s="22"/>
      <c r="IH47" s="22"/>
      <c r="II47" s="22"/>
    </row>
    <row r="48" spans="1:243" s="21" customFormat="1" ht="129.75" customHeight="1">
      <c r="A48" s="57">
        <v>9.01</v>
      </c>
      <c r="B48" s="58" t="s">
        <v>86</v>
      </c>
      <c r="C48" s="33"/>
      <c r="D48" s="33">
        <v>1.5</v>
      </c>
      <c r="E48" s="59" t="s">
        <v>87</v>
      </c>
      <c r="F48" s="76">
        <v>4942.04</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7413.06</v>
      </c>
      <c r="BB48" s="51">
        <f>BA48+SUM(N48:AZ48)</f>
        <v>7413.06</v>
      </c>
      <c r="BC48" s="56" t="str">
        <f>SpellNumber(L48,BB48)</f>
        <v>INR  Seven Thousand Four Hundred &amp; Thirteen  and Paise Six Only</v>
      </c>
      <c r="IA48" s="21">
        <v>9.01</v>
      </c>
      <c r="IB48" s="77" t="s">
        <v>86</v>
      </c>
      <c r="ID48" s="21">
        <v>1.5</v>
      </c>
      <c r="IE48" s="22" t="s">
        <v>87</v>
      </c>
      <c r="IF48" s="22"/>
      <c r="IG48" s="22"/>
      <c r="IH48" s="22"/>
      <c r="II48" s="22"/>
    </row>
    <row r="49" spans="1:55" ht="42.75">
      <c r="A49" s="44" t="s">
        <v>35</v>
      </c>
      <c r="B49" s="45"/>
      <c r="C49" s="46"/>
      <c r="D49" s="75"/>
      <c r="E49" s="75"/>
      <c r="F49" s="75"/>
      <c r="G49" s="34"/>
      <c r="H49" s="47"/>
      <c r="I49" s="47"/>
      <c r="J49" s="47"/>
      <c r="K49" s="47"/>
      <c r="L49" s="48"/>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55">
        <f>SUM(BA13:BA48)</f>
        <v>356205.47</v>
      </c>
      <c r="BB49" s="55">
        <f>SUM(BB13:BB48)</f>
        <v>356205.47</v>
      </c>
      <c r="BC49" s="56" t="str">
        <f>SpellNumber($E$2,BB49)</f>
        <v>INR  Three Lakh Fifty Six Thousand Two Hundred &amp; Five  and Paise Forty Seven Only</v>
      </c>
    </row>
    <row r="50" spans="1:55" ht="46.5" customHeight="1">
      <c r="A50" s="24" t="s">
        <v>36</v>
      </c>
      <c r="B50" s="25"/>
      <c r="C50" s="26"/>
      <c r="D50" s="72"/>
      <c r="E50" s="73" t="s">
        <v>45</v>
      </c>
      <c r="F50" s="74"/>
      <c r="G50" s="27"/>
      <c r="H50" s="28"/>
      <c r="I50" s="28"/>
      <c r="J50" s="28"/>
      <c r="K50" s="29"/>
      <c r="L50" s="30"/>
      <c r="M50" s="31"/>
      <c r="N50" s="32"/>
      <c r="O50" s="21"/>
      <c r="P50" s="21"/>
      <c r="Q50" s="21"/>
      <c r="R50" s="21"/>
      <c r="S50" s="21"/>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53">
        <f>IF(ISBLANK(F50),0,IF(E50="Excess (+)",ROUND(BA49+(BA49*F50),2),IF(E50="Less (-)",ROUND(BA49+(BA49*F50*(-1)),2),IF(E50="At Par",BA49,0))))</f>
        <v>0</v>
      </c>
      <c r="BB50" s="54">
        <f>ROUND(BA50,0)</f>
        <v>0</v>
      </c>
      <c r="BC50" s="36" t="str">
        <f>SpellNumber($E$2,BB50)</f>
        <v>INR Zero Only</v>
      </c>
    </row>
    <row r="51" spans="1:55" ht="45.75" customHeight="1">
      <c r="A51" s="23" t="s">
        <v>37</v>
      </c>
      <c r="B51" s="23"/>
      <c r="C51" s="62" t="str">
        <f>SpellNumber($E$2,BB50)</f>
        <v>INR Zero Only</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row>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7"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2" ht="15"/>
    <row r="2113"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50" ht="15"/>
    <row r="2151" ht="15"/>
    <row r="2152" ht="15"/>
    <row r="2154" ht="15"/>
    <row r="2155" ht="15"/>
    <row r="2156" ht="15"/>
  </sheetData>
  <sheetProtection password="8F23" sheet="1"/>
  <mergeCells count="28">
    <mergeCell ref="D37:BC37"/>
    <mergeCell ref="D40:BC40"/>
    <mergeCell ref="D41:BC41"/>
    <mergeCell ref="D43:BC43"/>
    <mergeCell ref="D44:BC44"/>
    <mergeCell ref="D47:BC47"/>
    <mergeCell ref="D29:BC29"/>
    <mergeCell ref="D30:BC30"/>
    <mergeCell ref="D31:BC31"/>
    <mergeCell ref="D33:BC33"/>
    <mergeCell ref="D34:BC34"/>
    <mergeCell ref="D36:BC36"/>
    <mergeCell ref="D17:BC17"/>
    <mergeCell ref="D18:BC18"/>
    <mergeCell ref="D20:BC20"/>
    <mergeCell ref="D23:BC23"/>
    <mergeCell ref="D26:BC26"/>
    <mergeCell ref="D27:BC27"/>
    <mergeCell ref="C51:BC51"/>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list" allowBlank="1" showErrorMessage="1" sqref="E5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IF(#REF!&lt;&gt;"Select",99.9,0)</formula2>
    </dataValidation>
    <dataValidation allowBlank="1" showInputMessage="1" showErrorMessage="1" promptTitle="Units" prompt="Please enter Units in text" sqref="D15:E16 D19:E19 D21:E22 D24:E25 D28:E28 D32:E32 D35:E35 D38:E39 D42:E42 D45:E46 D48:E48">
      <formula1>0</formula1>
      <formula2>0</formula2>
    </dataValidation>
    <dataValidation type="decimal" allowBlank="1" showInputMessage="1" showErrorMessage="1" promptTitle="Quantity" prompt="Please enter the Quantity for this item. " errorTitle="Invalid Entry" error="Only Numeric Values are allowed. " sqref="F15:F16 F19 F21:F22 F24:F25 F28 F32 F35 F38:F39 F42 F45:F46 F48">
      <formula1>0</formula1>
      <formula2>999999999999999</formula2>
    </dataValidation>
    <dataValidation type="list" allowBlank="1" showErrorMessage="1" sqref="D13:D14 K15:K16 D17:D18 K19 D20 K21:K22 D23 K24:K25 D26:D27 K28 D29:D31 K32 D33:D34 K35 D36:D37 K38:K39 D40:D41 K42 D43:D44 K45:K46 K48 D4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2 G24:H25 G28:H28 G32:H32 G35:H35 G38:H39 G42:H42 G45:H46 G48:H48">
      <formula1>0</formula1>
      <formula2>999999999999999</formula2>
    </dataValidation>
    <dataValidation allowBlank="1" showInputMessage="1" showErrorMessage="1" promptTitle="Addition / Deduction" prompt="Please Choose the correct One" sqref="J15:J16 J19 J21:J22 J24:J25 J28 J32 J35 J38:J39 J42 J45:J46 J48">
      <formula1>0</formula1>
      <formula2>0</formula2>
    </dataValidation>
    <dataValidation type="list" showErrorMessage="1" sqref="I15:I16 I19 I21:I22 I24:I25 I28 I32 I35 I38:I39 I42 I45:I46 I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2 N24:O25 N28:O28 N32:O32 N35:O35 N38:O39 N42:O42 N45:O46 N48: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R22 R24:R25 R28 R32 R35 R38:R39 R42 R45:R46 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Q22 Q24:Q25 Q28 Q32 Q35 Q38:Q39 Q42 Q45:Q46 Q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M22 M24:M25 M28 M32 M35 M38:M39 M42 M45:M46 M48">
      <formula1>0</formula1>
      <formula2>999999999999999</formula2>
    </dataValidation>
    <dataValidation type="list" allowBlank="1" showInputMessage="1" showErrorMessage="1" sqref="L44 L45 L46 L13 L14 L15 L16 L17 L18 L19 L20 L21 L22 L23 L24 L25 L26 L27 L28 L29 L30 L31 L32 L33 L34 L35 L36 L37 L38 L39 L40 L41 L42 L43 L48 L4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8">
      <formula1>0</formula1>
      <formula2>0</formula2>
    </dataValidation>
    <dataValidation type="decimal" allowBlank="1" showErrorMessage="1" errorTitle="Invalid Entry" error="Only Numeric Values are allowed. " sqref="A13:A48">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2022-03-31T10:04:50Z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