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<sst xmlns="http://schemas.openxmlformats.org/spreadsheetml/2006/main" count="152" uniqueCount="69">
  <si>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</si>
  <si>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</si>
  <si>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</si>
  <si>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</si>
  <si>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</si>
  <si>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</si>
  <si>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</si>
  <si>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</si>
  <si>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</si>
  <si>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</si>
  <si>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</si>
  <si>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</si>
  <si>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</si>
  <si>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</si>
  <si>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</si>
  <si>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</si>
  <si>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</si>
  <si>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</si>
  <si>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</si>
  <si>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</si>
  <si>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</si>
  <si>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</si>
  <si>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</si>
  <si>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</si>
  <si>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</si>
  <si>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</si>
  <si>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</si>
  <si>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</si>
  <si>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</si>
  <si>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</si>
  <si>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</si>
  <si>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</si>
  <si>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</si>
  <si>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</si>
  <si>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</si>
  <si>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</si>
  <si>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</si>
  <si>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</si>
  <si>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</si>
  <si>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</si>
  <si>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</si>
  <si>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</si>
  <si>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</si>
  <si>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</si>
  <si>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</si>
  <si>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</si>
  <si>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</si>
  <si>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</si>
  <si>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</si>
  <si>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</si>
  <si>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</si>
  <si>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</si>
  <si>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</si>
  <si>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</si>
  <si>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 of one no.  XLPE cable aluminum conductor steel armoured power cable of 1.1kV grade of size 3½ X 400 sq.mm as reqd. complete.</t>
  </si>
  <si>
    <t>Laying of one no. PVC insulated, PVC sheathed / XLPE power cable of 1.1kV grade of size exceeding 185 sq.mm. but not exceeding 400 sq.mm.</t>
  </si>
  <si>
    <t>Direct in ground I/c excavation, sand cushioning, protective covering and refilling the trench etc. as reqd.</t>
  </si>
  <si>
    <t>In open duct</t>
  </si>
  <si>
    <t>On surface with MS clamp</t>
  </si>
  <si>
    <t>Supplying and making indoor end termination with brass compression gland, aluminum lugs for following size of PVC insulated &amp; PVC sheathed/XLPE aluminum cable of 1.1kV grade as reqd.</t>
  </si>
  <si>
    <t xml:space="preserve">3½ X 400 sq. mm (82mm) </t>
  </si>
  <si>
    <t xml:space="preserve"> Mtr</t>
  </si>
  <si>
    <t>Mtr.</t>
  </si>
  <si>
    <t>Nos.</t>
  </si>
  <si>
    <t>item6</t>
  </si>
  <si>
    <t>item7</t>
  </si>
  <si>
    <t>Name of Work: Providing laying and fixing of 2 Run. 3.5 X 400 Sq. Mm PVC insulated, XLPE Aluminium conductor armoured cable 1.1kV grade. At a second source at Rajeev motvani building from nearby Substation - 4 I.I.T. Kanpur.</t>
  </si>
  <si>
    <t>Contract No:   112/IWD/ED/854    Dated: 22.03.2022</t>
  </si>
  <si>
    <t>Tender Inviting Authority: Executive Engineer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</si>
</sst>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name val="Arial Narrow"/>
      <family val="2"/>
    </font>
    <font>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1"/>
      <color rgb="FF000000"/>
      <name val="Arial Narrow"/>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7"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174"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horizontal="center" vertical="top"/>
      <protection/>
    </xf>
    <xf numFmtId="1" fontId="44" fillId="0" borderId="12" xfId="0" applyNumberFormat="1" applyFont="1" applyFill="1" applyBorder="1" applyAlignment="1">
      <alignment horizontal="center" vertical="top"/>
    </xf>
    <xf numFmtId="0" fontId="73" fillId="0" borderId="22" xfId="0" applyFont="1" applyFill="1" applyBorder="1" applyAlignment="1">
      <alignment horizontal="justify" vertical="top" wrapText="1"/>
    </xf>
    <xf numFmtId="2" fontId="44" fillId="0" borderId="22" xfId="0" applyNumberFormat="1" applyFont="1" applyFill="1" applyBorder="1" applyAlignment="1">
      <alignment horizontal="center" vertical="top" wrapText="1"/>
    </xf>
    <xf numFmtId="1" fontId="44" fillId="0" borderId="12" xfId="0" applyNumberFormat="1" applyFont="1" applyFill="1" applyBorder="1" applyAlignment="1">
      <alignment horizontal="center" vertical="top" wrapText="1"/>
    </xf>
    <xf numFmtId="173" fontId="44" fillId="0" borderId="12" xfId="0" applyNumberFormat="1" applyFont="1" applyFill="1" applyBorder="1" applyAlignment="1">
      <alignment horizontal="center" vertical="top"/>
    </xf>
    <xf numFmtId="173" fontId="44" fillId="0" borderId="12" xfId="0" applyNumberFormat="1" applyFont="1" applyFill="1" applyBorder="1" applyAlignment="1">
      <alignment horizontal="center"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3"/>
  <sheetViews>
    <sheetView showGridLines="0" zoomScale="75" zoomScaleNormal="75" zoomScalePageLayoutView="0" workbookViewId="0" topLeftCell="A8">
      <selection activeCell="D21" sqref="D21"/>
    </sheetView>
  </sheetViews>
  <sheetFormatPr defaultColWidth="9.140625" defaultRowHeight="15"/>
  <cols>
    <col min="1" max="1" width="14.8515625" style="28" customWidth="1"/>
    <col min="2" max="2" width="44.57421875" style="28" customWidth="1"/>
    <col min="3" max="3" width="19.8515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7"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3" t="str">
        <f>B2&amp;" BoQ"</f>
        <v>Percentage BoQ</v>
      </c>
      <c r="B1" s="73"/>
      <c r="C1" s="73"/>
      <c r="D1" s="73"/>
      <c r="E1" s="73"/>
      <c r="F1" s="73"/>
      <c r="G1" s="73"/>
      <c r="H1" s="73"/>
      <c r="I1" s="73"/>
      <c r="J1" s="73"/>
      <c r="K1" s="73"/>
      <c r="L1" s="73"/>
      <c r="O1" s="2"/>
      <c r="P1" s="2"/>
      <c r="Q1" s="3"/>
      <c r="IE1" s="3"/>
      <c r="IF1" s="3"/>
      <c r="IG1" s="3"/>
      <c r="IH1" s="3"/>
      <c r="II1" s="3"/>
    </row>
    <row r="2" spans="1:17" s="1" customFormat="1" ht="25.5" customHeight="1" hidden="1">
      <c r="A2" s="30" t="s">
        <v>3</v>
      </c>
      <c r="B2" s="30" t="s">
        <v>44</v>
      </c>
      <c r="C2" s="30" t="s">
        <v>4</v>
      </c>
      <c r="D2" s="30" t="s">
        <v>5</v>
      </c>
      <c r="E2" s="30"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4" t="s">
        <v>68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75" customHeight="1">
      <c r="A5" s="74" t="s">
        <v>66</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75" customHeight="1">
      <c r="A6" s="74" t="s">
        <v>67</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58.5" customHeight="1">
      <c r="A8" s="31" t="s">
        <v>50</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7"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51</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66">
      <c r="A13" s="82">
        <v>1</v>
      </c>
      <c r="B13" s="83" t="s">
        <v>54</v>
      </c>
      <c r="C13" s="34" t="s">
        <v>33</v>
      </c>
      <c r="D13" s="80">
        <v>100</v>
      </c>
      <c r="E13" s="84" t="s">
        <v>61</v>
      </c>
      <c r="F13" s="58">
        <v>2016.66</v>
      </c>
      <c r="G13" s="23"/>
      <c r="H13" s="16"/>
      <c r="I13" s="35" t="s">
        <v>35</v>
      </c>
      <c r="J13" s="17">
        <f aca="true" t="shared" si="0" ref="J13:J19">IF(I13="Less(-)",-1,1)</f>
        <v>1</v>
      </c>
      <c r="K13" s="18" t="s">
        <v>45</v>
      </c>
      <c r="L13" s="18" t="s">
        <v>6</v>
      </c>
      <c r="M13" s="41"/>
      <c r="N13" s="23"/>
      <c r="O13" s="23"/>
      <c r="P13" s="42"/>
      <c r="Q13" s="23"/>
      <c r="R13" s="23"/>
      <c r="S13" s="42"/>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59">
        <f>total_amount_ba($B$2,$D$2,D13,F13,J13,K13,M13)</f>
        <v>201666</v>
      </c>
      <c r="BB13" s="65">
        <f>BA13+SUM(N13:AZ13)</f>
        <v>201666</v>
      </c>
      <c r="BC13" s="40" t="str">
        <f>SpellNumber(L13,BB13)</f>
        <v>INR  Two Lakh One Thousand Six Hundred &amp; Sixty Six  Only</v>
      </c>
      <c r="IE13" s="22">
        <v>1.01</v>
      </c>
      <c r="IF13" s="22" t="s">
        <v>36</v>
      </c>
      <c r="IG13" s="22" t="s">
        <v>33</v>
      </c>
      <c r="IH13" s="22">
        <v>123.223</v>
      </c>
      <c r="II13" s="22" t="s">
        <v>34</v>
      </c>
    </row>
    <row r="14" spans="1:243" s="21" customFormat="1" ht="66">
      <c r="A14" s="85">
        <v>2</v>
      </c>
      <c r="B14" s="83" t="s">
        <v>55</v>
      </c>
      <c r="C14" s="34" t="s">
        <v>38</v>
      </c>
      <c r="D14" s="81"/>
      <c r="E14" s="15"/>
      <c r="F14" s="35"/>
      <c r="G14" s="16"/>
      <c r="H14" s="16"/>
      <c r="I14" s="35"/>
      <c r="J14" s="17"/>
      <c r="K14" s="18"/>
      <c r="L14" s="18"/>
      <c r="M14" s="19"/>
      <c r="N14" s="20"/>
      <c r="O14" s="20"/>
      <c r="P14" s="36"/>
      <c r="Q14" s="20"/>
      <c r="R14" s="20"/>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8"/>
      <c r="BB14" s="39"/>
      <c r="BC14" s="40"/>
      <c r="IE14" s="22">
        <v>1.02</v>
      </c>
      <c r="IF14" s="22" t="s">
        <v>37</v>
      </c>
      <c r="IG14" s="22" t="s">
        <v>38</v>
      </c>
      <c r="IH14" s="22">
        <v>213</v>
      </c>
      <c r="II14" s="22" t="s">
        <v>34</v>
      </c>
    </row>
    <row r="15" spans="1:243" s="21" customFormat="1" ht="49.5">
      <c r="A15" s="86">
        <v>2.1</v>
      </c>
      <c r="B15" s="83" t="s">
        <v>56</v>
      </c>
      <c r="C15" s="34" t="s">
        <v>39</v>
      </c>
      <c r="D15" s="80">
        <v>40</v>
      </c>
      <c r="E15" s="84" t="s">
        <v>62</v>
      </c>
      <c r="F15" s="58">
        <v>347.22</v>
      </c>
      <c r="G15" s="23"/>
      <c r="H15" s="23"/>
      <c r="I15" s="35" t="s">
        <v>35</v>
      </c>
      <c r="J15" s="17">
        <f t="shared" si="0"/>
        <v>1</v>
      </c>
      <c r="K15" s="18" t="s">
        <v>45</v>
      </c>
      <c r="L15" s="18" t="s">
        <v>6</v>
      </c>
      <c r="M15" s="43"/>
      <c r="N15" s="23"/>
      <c r="O15" s="23"/>
      <c r="P15" s="42"/>
      <c r="Q15" s="23"/>
      <c r="R15" s="23"/>
      <c r="S15" s="42"/>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59">
        <f>total_amount_ba($B$2,$D$2,D15,F15,J15,K15,M15)</f>
        <v>13888.8</v>
      </c>
      <c r="BB15" s="65">
        <f>BA15+SUM(N15:AZ15)</f>
        <v>13888.8</v>
      </c>
      <c r="BC15" s="40" t="str">
        <f>SpellNumber(L15,BB15)</f>
        <v>INR  Thirteen Thousand Eight Hundred &amp; Eighty Eight  and Paise Eighty Only</v>
      </c>
      <c r="IE15" s="22">
        <v>2</v>
      </c>
      <c r="IF15" s="22" t="s">
        <v>32</v>
      </c>
      <c r="IG15" s="22" t="s">
        <v>39</v>
      </c>
      <c r="IH15" s="22">
        <v>10</v>
      </c>
      <c r="II15" s="22" t="s">
        <v>34</v>
      </c>
    </row>
    <row r="16" spans="1:243" s="21" customFormat="1" ht="28.5">
      <c r="A16" s="86">
        <v>2.2</v>
      </c>
      <c r="B16" s="83" t="s">
        <v>57</v>
      </c>
      <c r="C16" s="34" t="s">
        <v>41</v>
      </c>
      <c r="D16" s="80">
        <v>50</v>
      </c>
      <c r="E16" s="84" t="s">
        <v>62</v>
      </c>
      <c r="F16" s="58">
        <v>84.17</v>
      </c>
      <c r="G16" s="23"/>
      <c r="H16" s="23"/>
      <c r="I16" s="35" t="s">
        <v>35</v>
      </c>
      <c r="J16" s="17">
        <f t="shared" si="0"/>
        <v>1</v>
      </c>
      <c r="K16" s="18" t="s">
        <v>45</v>
      </c>
      <c r="L16" s="18" t="s">
        <v>6</v>
      </c>
      <c r="M16" s="43"/>
      <c r="N16" s="23"/>
      <c r="O16" s="23"/>
      <c r="P16" s="42"/>
      <c r="Q16" s="23"/>
      <c r="R16" s="23"/>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59">
        <f>total_amount_ba($B$2,$D$2,D16,F16,J16,K16,M16)</f>
        <v>4208.5</v>
      </c>
      <c r="BB16" s="65">
        <f>BA16+SUM(N16:AZ16)</f>
        <v>4208.5</v>
      </c>
      <c r="BC16" s="40" t="str">
        <f>SpellNumber(L16,BB16)</f>
        <v>INR  Four Thousand Two Hundred &amp; Eight  and Paise Fifty Only</v>
      </c>
      <c r="IE16" s="22">
        <v>3</v>
      </c>
      <c r="IF16" s="22" t="s">
        <v>40</v>
      </c>
      <c r="IG16" s="22" t="s">
        <v>41</v>
      </c>
      <c r="IH16" s="22">
        <v>10</v>
      </c>
      <c r="II16" s="22" t="s">
        <v>34</v>
      </c>
    </row>
    <row r="17" spans="1:243" s="21" customFormat="1" ht="28.5">
      <c r="A17" s="86">
        <v>2.3</v>
      </c>
      <c r="B17" s="83" t="s">
        <v>58</v>
      </c>
      <c r="C17" s="34" t="s">
        <v>42</v>
      </c>
      <c r="D17" s="80">
        <v>10</v>
      </c>
      <c r="E17" s="84" t="s">
        <v>62</v>
      </c>
      <c r="F17" s="58">
        <v>159.57</v>
      </c>
      <c r="G17" s="23"/>
      <c r="H17" s="23"/>
      <c r="I17" s="35" t="s">
        <v>35</v>
      </c>
      <c r="J17" s="17">
        <f t="shared" si="0"/>
        <v>1</v>
      </c>
      <c r="K17" s="18" t="s">
        <v>45</v>
      </c>
      <c r="L17" s="18" t="s">
        <v>6</v>
      </c>
      <c r="M17" s="43"/>
      <c r="N17" s="23"/>
      <c r="O17" s="23"/>
      <c r="P17" s="42"/>
      <c r="Q17" s="23"/>
      <c r="R17" s="23"/>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59">
        <f>total_amount_ba($B$2,$D$2,D17,F17,J17,K17,M17)</f>
        <v>1595.7</v>
      </c>
      <c r="BB17" s="65">
        <f>BA17+SUM(N17:AZ17)</f>
        <v>1595.7</v>
      </c>
      <c r="BC17" s="40" t="str">
        <f>SpellNumber(L17,BB17)</f>
        <v>INR  One Thousand Five Hundred &amp; Ninety Five  and Paise Seventy Only</v>
      </c>
      <c r="IE17" s="22">
        <v>1.01</v>
      </c>
      <c r="IF17" s="22" t="s">
        <v>36</v>
      </c>
      <c r="IG17" s="22" t="s">
        <v>33</v>
      </c>
      <c r="IH17" s="22">
        <v>123.223</v>
      </c>
      <c r="II17" s="22" t="s">
        <v>34</v>
      </c>
    </row>
    <row r="18" spans="1:243" s="21" customFormat="1" ht="74.25" customHeight="1">
      <c r="A18" s="85">
        <v>3</v>
      </c>
      <c r="B18" s="83" t="s">
        <v>59</v>
      </c>
      <c r="C18" s="34" t="s">
        <v>64</v>
      </c>
      <c r="D18" s="81"/>
      <c r="E18" s="15"/>
      <c r="F18" s="35"/>
      <c r="G18" s="16"/>
      <c r="H18" s="16"/>
      <c r="I18" s="35"/>
      <c r="J18" s="17"/>
      <c r="K18" s="18"/>
      <c r="L18" s="18"/>
      <c r="M18" s="19"/>
      <c r="N18" s="20"/>
      <c r="O18" s="20"/>
      <c r="P18" s="36"/>
      <c r="Q18" s="20"/>
      <c r="R18" s="20"/>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8"/>
      <c r="BB18" s="39"/>
      <c r="BC18" s="40"/>
      <c r="IE18" s="22">
        <v>1.02</v>
      </c>
      <c r="IF18" s="22" t="s">
        <v>37</v>
      </c>
      <c r="IG18" s="22" t="s">
        <v>38</v>
      </c>
      <c r="IH18" s="22">
        <v>213</v>
      </c>
      <c r="II18" s="22" t="s">
        <v>34</v>
      </c>
    </row>
    <row r="19" spans="1:243" s="21" customFormat="1" ht="28.5">
      <c r="A19" s="87">
        <v>3.1</v>
      </c>
      <c r="B19" s="83" t="s">
        <v>60</v>
      </c>
      <c r="C19" s="34" t="s">
        <v>65</v>
      </c>
      <c r="D19" s="80">
        <v>4</v>
      </c>
      <c r="E19" s="84" t="s">
        <v>63</v>
      </c>
      <c r="F19" s="58">
        <v>1060</v>
      </c>
      <c r="G19" s="23"/>
      <c r="H19" s="23"/>
      <c r="I19" s="35" t="s">
        <v>35</v>
      </c>
      <c r="J19" s="17">
        <f t="shared" si="0"/>
        <v>1</v>
      </c>
      <c r="K19" s="18" t="s">
        <v>45</v>
      </c>
      <c r="L19" s="18" t="s">
        <v>6</v>
      </c>
      <c r="M19" s="43"/>
      <c r="N19" s="23"/>
      <c r="O19" s="23"/>
      <c r="P19" s="42"/>
      <c r="Q19" s="23"/>
      <c r="R19" s="23"/>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59">
        <f>total_amount_ba($B$2,$D$2,D19,F19,J19,K19,M19)</f>
        <v>4240</v>
      </c>
      <c r="BB19" s="65">
        <f>BA19+SUM(N19:AZ19)</f>
        <v>4240</v>
      </c>
      <c r="BC19" s="40" t="str">
        <f>SpellNumber(L19,BB19)</f>
        <v>INR  Four Thousand Two Hundred &amp; Forty  Only</v>
      </c>
      <c r="IE19" s="22">
        <v>2</v>
      </c>
      <c r="IF19" s="22" t="s">
        <v>32</v>
      </c>
      <c r="IG19" s="22" t="s">
        <v>39</v>
      </c>
      <c r="IH19" s="22">
        <v>10</v>
      </c>
      <c r="II19" s="22" t="s">
        <v>34</v>
      </c>
    </row>
    <row r="20" spans="1:243" s="21" customFormat="1" ht="34.5" customHeight="1">
      <c r="A20" s="44" t="s">
        <v>43</v>
      </c>
      <c r="B20" s="45"/>
      <c r="C20" s="46"/>
      <c r="D20" s="47"/>
      <c r="E20" s="47"/>
      <c r="F20" s="47"/>
      <c r="G20" s="47"/>
      <c r="H20" s="48"/>
      <c r="I20" s="48"/>
      <c r="J20" s="48"/>
      <c r="K20" s="48"/>
      <c r="L20" s="49"/>
      <c r="BA20" s="60">
        <f>SUM(BA13:BA19)</f>
        <v>225599</v>
      </c>
      <c r="BB20" s="64">
        <f>SUM(BB13:BB19)</f>
        <v>225599</v>
      </c>
      <c r="BC20" s="40" t="str">
        <f>SpellNumber($E$2,BB20)</f>
        <v>INR  Two Lakh Twenty Five Thousand Five Hundred &amp; Ninety Nine  Only</v>
      </c>
      <c r="IE20" s="22">
        <v>4</v>
      </c>
      <c r="IF20" s="22" t="s">
        <v>37</v>
      </c>
      <c r="IG20" s="22" t="s">
        <v>42</v>
      </c>
      <c r="IH20" s="22">
        <v>10</v>
      </c>
      <c r="II20" s="22" t="s">
        <v>34</v>
      </c>
    </row>
    <row r="21" spans="1:243" s="26" customFormat="1" ht="33.75" customHeight="1">
      <c r="A21" s="45" t="s">
        <v>47</v>
      </c>
      <c r="B21" s="50"/>
      <c r="C21" s="24"/>
      <c r="D21" s="51"/>
      <c r="E21" s="52" t="s">
        <v>53</v>
      </c>
      <c r="F21" s="62"/>
      <c r="G21" s="53"/>
      <c r="H21" s="25"/>
      <c r="I21" s="25"/>
      <c r="J21" s="25"/>
      <c r="K21" s="54"/>
      <c r="L21" s="55"/>
      <c r="M21" s="56"/>
      <c r="O21" s="21"/>
      <c r="P21" s="21"/>
      <c r="Q21" s="21"/>
      <c r="R21" s="21"/>
      <c r="S21" s="21"/>
      <c r="BA21" s="61">
        <f>IF(ISBLANK(F21),0,IF(E21="Excess (+)",ROUND(BA20+(BA20*F21),2),IF(E21="Less (-)",ROUND(BA20+(BA20*F21*(-1)),2),IF(E21="At Par",BA20,0))))</f>
        <v>0</v>
      </c>
      <c r="BB21" s="63">
        <f>ROUND(BA21,0)</f>
        <v>0</v>
      </c>
      <c r="BC21" s="40" t="str">
        <f>SpellNumber($E$2,BA21)</f>
        <v>INR Zero Only</v>
      </c>
      <c r="IE21" s="27"/>
      <c r="IF21" s="27"/>
      <c r="IG21" s="27"/>
      <c r="IH21" s="27"/>
      <c r="II21" s="27"/>
    </row>
    <row r="22" spans="1:243" s="26" customFormat="1" ht="41.25" customHeight="1">
      <c r="A22" s="44" t="s">
        <v>46</v>
      </c>
      <c r="B22" s="44"/>
      <c r="C22" s="70" t="str">
        <f>SpellNumber($E$2,BA21)</f>
        <v>INR Zero Only</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2"/>
      <c r="IE22" s="27"/>
      <c r="IF22" s="27"/>
      <c r="IG22" s="27"/>
      <c r="IH22" s="27"/>
      <c r="II22" s="27"/>
    </row>
    <row r="23" spans="3:243" s="12" customFormat="1" ht="15">
      <c r="C23" s="28"/>
      <c r="D23" s="28"/>
      <c r="E23" s="28"/>
      <c r="F23" s="28"/>
      <c r="G23" s="28"/>
      <c r="H23" s="28"/>
      <c r="I23" s="28"/>
      <c r="J23" s="28"/>
      <c r="K23" s="28"/>
      <c r="L23" s="28"/>
      <c r="M23" s="28"/>
      <c r="O23" s="28"/>
      <c r="BA23" s="28"/>
      <c r="BC23" s="28"/>
      <c r="IE23" s="13"/>
      <c r="IF23" s="13"/>
      <c r="IG23" s="13"/>
      <c r="IH23" s="13"/>
      <c r="II23" s="13"/>
    </row>
  </sheetData>
  <sheetProtection password="EEC8" sheet="1" selectLockedCells="1"/>
  <mergeCells count="8">
    <mergeCell ref="A9:BC9"/>
    <mergeCell ref="C22:BC22"/>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
      <formula1>IF(E21="Select",-1,IF(E21="At Par",0,0))</formula1>
      <formula2>IF(E21="Select",-1,IF(E21="At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 M15:M17 M19">
      <formula1>0</formula1>
      <formula2>999999999999999</formula2>
    </dataValidation>
    <dataValidation allowBlank="1" showInputMessage="1" showErrorMessage="1" promptTitle="Item Description" prompt="Please enter Item Description in text" sqref="B18:B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C2">
      <formula1>"Normal, SingleWindow, Alternate"</formula1>
    </dataValidation>
    <dataValidation type="list" allowBlank="1" showInputMessage="1" showErrorMessage="1" sqref="E21">
      <formula1>"Select, Excess (+), Less (-)"</formula1>
    </dataValidation>
    <dataValidation type="list" allowBlank="1" showInputMessage="1" showErrorMessage="1" sqref="L17 L18 L13 L14 L15 L16 L19">
      <formula1>"INR"</formula1>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allowBlank="1" showInputMessage="1" showErrorMessage="1" promptTitle="Units" prompt="Please enter Units in text" sqref="E13:E19"/>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allowBlank="1" showInputMessage="1" showErrorMessage="1" promptTitle="Itemcode/Make" prompt="Please enter text" sqref="C13:C19"/>
    <dataValidation type="decimal" allowBlank="1" showInputMessage="1" showErrorMessage="1" errorTitle="Invalid Entry" error="Only Numeric Values are allowed. " sqref="A13:A19">
      <formula1>0</formula1>
      <formula2>999999999999999</formula2>
    </dataValidation>
    <dataValidation type="list" showInputMessage="1" showErrorMessage="1" sqref="I13:I19">
      <formula1>"Excess(+), Less(-)"</formula1>
    </dataValidation>
    <dataValidation allowBlank="1" showInputMessage="1" showErrorMessage="1" promptTitle="Addition / Deduction" prompt="Please Choose the correct One" sqref="J13:J19"/>
    <dataValidation type="list" allowBlank="1" showInputMessage="1" showErrorMessage="1" sqref="K13:K19">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2022-03-22T06:15:30Z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