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'BoQ1'!$A$1:$BC$110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<sst xmlns="http://schemas.openxmlformats.org/spreadsheetml/2006/main" count="876" uniqueCount="249">
  <si>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</si>
  <si>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</si>
  <si>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</si>
  <si>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</si>
  <si>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</si>
  <si>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</si>
  <si>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</si>
  <si>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</si>
  <si>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</si>
  <si>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</si>
  <si>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</si>
  <si>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</si>
  <si>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</si>
  <si>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</si>
  <si>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</si>
  <si>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</si>
  <si>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</si>
  <si>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</si>
  <si>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</si>
  <si>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</si>
  <si>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</si>
  <si>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</si>
  <si>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</si>
  <si>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</si>
  <si>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</si>
  <si>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</si>
  <si>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</si>
  <si>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</si>
  <si>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</si>
  <si>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</si>
  <si>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</si>
  <si>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</si>
  <si>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</si>
  <si>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</si>
  <si>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</si>
  <si>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</si>
  <si>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</si>
  <si>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</si>
  <si>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</si>
  <si>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</si>
  <si>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</si>
  <si>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</si>
  <si>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</si>
  <si>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</si>
  <si>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</si>
  <si>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</si>
  <si>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</si>
  <si>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</si>
  <si>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</si>
  <si>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</si>
  <si>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</si>
  <si>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</si>
  <si>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</si>
  <si>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</si>
  <si>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</si>
  <si>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 </t>
  </si>
  <si>
    <t xml:space="preserve">Group C </t>
  </si>
  <si>
    <t xml:space="preserve">Supplying and drawing following sizes of FRLS PVC insulated copper conductor, single core cable in the existing surface/ recessed steel/ PVC conduit as required. </t>
  </si>
  <si>
    <t xml:space="preserve">3 x 1.5 sq. mm </t>
  </si>
  <si>
    <t xml:space="preserve">3 x 2.5 sq. mm </t>
  </si>
  <si>
    <t xml:space="preserve">3 x 4 sq. mm </t>
  </si>
  <si>
    <t xml:space="preserve">3 x 6 sq. mm </t>
  </si>
  <si>
    <t xml:space="preserve">6 x 6 sq. mm </t>
  </si>
  <si>
    <t>2 x 10 sq.mm.</t>
  </si>
  <si>
    <t>6 x 16 sq.mm.</t>
  </si>
  <si>
    <t>2 x 25 sq.mm.</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</si>
  <si>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</si>
  <si>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</si>
  <si>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</si>
  <si>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</si>
  <si>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</si>
  <si>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</si>
  <si>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</si>
  <si>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</si>
  <si>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</si>
  <si>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</si>
  <si>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</si>
  <si>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</si>
  <si>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</si>
  <si>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</si>
  <si>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</si>
  <si>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</si>
  <si>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 xml:space="preserve">Supplying and fixing following size/ modules, Gl box along with modular base &amp; cover plate for modular switches in recess etc. as required. </t>
  </si>
  <si>
    <t xml:space="preserve">3 Module (100mmX75mm) </t>
  </si>
  <si>
    <t xml:space="preserve">6 Module (200mmX75mm) </t>
  </si>
  <si>
    <t xml:space="preserve">8 Module (125mmX125mm) </t>
  </si>
  <si>
    <t xml:space="preserve">12 Module (200mmX150mm)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</si>
  <si>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</si>
  <si>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4 way (4 +12), Double door </t>
  </si>
  <si>
    <t xml:space="preserve">12 way (4 + 36),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</si>
  <si>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</si>
  <si>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</si>
  <si>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5 A to 32 A</t>
  </si>
  <si>
    <t>Triple pole 5 A to 32 A</t>
  </si>
  <si>
    <t>Triple pole and neutral 5 A to 32 A</t>
  </si>
  <si>
    <t>Single Pole (40A-63A)</t>
  </si>
  <si>
    <t>Triple pole (40A-63A)</t>
  </si>
  <si>
    <t>Four Pole (40A-63A)</t>
  </si>
  <si>
    <t xml:space="preserve">Providing and fixing following rating and breaking capacity and pole MCCB with thermomagnetic release and terminal spreaders in existing cubicle panel board including drilling holes in cubicle panel, making connections, etc. as required. </t>
  </si>
  <si>
    <t>125 A,36KA,FP MCCB LS-I</t>
  </si>
  <si>
    <t>Supplying and fixing connecting and commissioning following rating,  pole,  MCCB with microprocessor based  release with spreaded terminals  in the existing DB/ Box as required complete.</t>
  </si>
  <si>
    <t>160 A 35KA,FP MCCB LS-IG</t>
  </si>
  <si>
    <t>S &amp; F metal enclosure suitable for DP/TPN  MCB / DP ELCB on surface or recessed etc as reqd.</t>
  </si>
  <si>
    <t>S&amp;F connecting and commissioning independent mounting of MCCB enclosure  suitable for MCCB's  up to 250A in surface/recess I/c  cutting the wall and making good the same in case of recessed (Cat No CS-CNM0100021 C &amp; S or approved equivalent make) as reqd.</t>
  </si>
  <si>
    <t>Supplying and laying of one no. 3.5 x  120.0 sqmm PVC insulated, XLPE steel armoured aluminium conductor power cable of grade 1.1 kV  as required complete in following manners.</t>
  </si>
  <si>
    <t xml:space="preserve"> in ground I/c excavation, sand cushioning, protective covering and refixing the trench etc as reqd</t>
  </si>
  <si>
    <t xml:space="preserve"> in open duct</t>
  </si>
  <si>
    <t xml:space="preserve"> On Surface</t>
  </si>
  <si>
    <t xml:space="preserve">Supplying and making end termination with brass compression gland and aluminium lugs for following size of PVC insulated and PVC sheathed / XLPE aluminium conductor cable of 1.1 KV grade as required. </t>
  </si>
  <si>
    <t xml:space="preserve">3½ X120 sq. mm (45mm) </t>
  </si>
  <si>
    <t xml:space="preserve">Chemical Earthing with Copper bonded rod of copper coating of 250 microns of dia 25 mm, length 3 Mtr with clamp, including earth enhancement material  and advance Pit cover for earthing pit etc as reqd. complete. </t>
  </si>
  <si>
    <t>Providing and fixing 25 mm X 5 mm copper strip on surface or in recess for connections etc. as required.</t>
  </si>
  <si>
    <t xml:space="preserve">Providing and fixing 25 mm X 5 mm copper strip in 40 mm dia G.l. pipe from earth electrode including connection with brass nut, bolt, spring, washer excavation and re-filling etc. as required. </t>
  </si>
  <si>
    <t>Supplying, installation of Clip-on frame with finishing plate for 85mm cover for DLP plastic trunking 105mm x 50mm  etc. as reqd.</t>
  </si>
  <si>
    <t>3 module</t>
  </si>
  <si>
    <t>6 module</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</si>
  <si>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</si>
  <si>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</si>
  <si>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 xml:space="preserve">Supplying and fixing two module stepped type electronic fan regulator on the existing modular plate switch box including connections but excluding modular plate etc. as required. </t>
  </si>
  <si>
    <t>Supply and fixing of following LED light fixture with efficiency &gt;100 lumen/ watt, P.F. &gt;0.95, THD&lt;10%,  Electronic driver,  LED lamp, reflector, diffuser, MS body/housing holder etc. complete with all fixing accessories and lamp as required complete.</t>
  </si>
  <si>
    <t>36 watt surface mounting LED light fixture 300 x 1200 mm</t>
  </si>
  <si>
    <t>Dismantling the old conduit pipe/wood batten of all sizes from surface/recessed &amp; making good the damages I/c filling the holes of the surface etc as reqd. and depositing it  in sectional store.</t>
  </si>
  <si>
    <t>Dismantling, disconnecting old damaged unserviceable fl fitting/ exhaust fan/ ceiling fan/ bulkhead fitting with bracket etc. as reqd. and depositing in sectional store.</t>
  </si>
  <si>
    <t>Dismantling concealed &amp; damaged DB/TPN Switches/starter/ loose wire boxes along with all accessories and depositing the same in the sectional store repairing the damages as  reqd complete.</t>
  </si>
  <si>
    <t>Dismantling and refixing of M.S./PVC box of up to 250 x 300 x100  on surface recessed as required. including painting with enamel paint as reqd</t>
  </si>
  <si>
    <t>Fixing 20/25/32 mm conduit pipe/ DLP on surface with clamp/in recessed only conduit pipe supplied by department.(Free of cost)</t>
  </si>
  <si>
    <t>S &amp; F following size of steel flexible pipe along with the accessories on surface etc as required</t>
  </si>
  <si>
    <t>25 mm</t>
  </si>
  <si>
    <t>32 mm</t>
  </si>
  <si>
    <t xml:space="preserve">Supplying and fixing 20 A, 240 V, SPN Industrial type socket outlet, with 2 pole and earth, metal enclosed plug top along with 20 A "C" curve, SP, MCB, in sheet steel enclosure, on surface or in recess, with chained metal cover for the socket out let and complete with connections, testing and commissioning etc. as required. </t>
  </si>
  <si>
    <t>Lifting removing cable of following size from trench/clamps, making roll &amp; depositing the same in store I/c cartage.</t>
  </si>
  <si>
    <t>above 35  up to 95 Sq.mm.</t>
  </si>
  <si>
    <t>S&amp;F, Copper tube / reducer/ lug  terminals suitable for following size of conductor.</t>
  </si>
  <si>
    <t>6 /10/16 Sq.mm.</t>
  </si>
  <si>
    <t>25/35/50 Sq.mm.</t>
  </si>
  <si>
    <t>Supply and drawing PVC insulated 3 core round copper conductor cable of following size  for connection of  equipment / exhaust fan etc as reqd.</t>
  </si>
  <si>
    <t>1.50 sq. mm</t>
  </si>
  <si>
    <t xml:space="preserve">Supplying and fixing 3 pin, 5 A ceiling rose on the existing junction box/ wooden block including connections etc. as required. </t>
  </si>
  <si>
    <t xml:space="preserve">Supplying and fixing following modular switch/ socket on the existing clip-on frame fixed on 85mm cover of 105 x 50 mm DLP plastic trunking including connections etc. as required complete. </t>
  </si>
  <si>
    <t xml:space="preserve">6 A switch </t>
  </si>
  <si>
    <t xml:space="preserve">20 A switch </t>
  </si>
  <si>
    <t xml:space="preserve">6 A pin 2/3 pin socket outlet </t>
  </si>
  <si>
    <t xml:space="preserve">6/16 A 3 pin socket outlet </t>
  </si>
  <si>
    <t>Blanking Plate</t>
  </si>
  <si>
    <t>Supplying and fixing 63 amps, 415 volts, 3P+N+E industrial type, socket outlet, with 5 pin metal enclosed plug top along with 63 amps ' C ' series four pole MCB, in the sheet steel enclosure, on surface or in recess, with chained metal cover for the socket as required complete.</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</si>
  <si>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</si>
  <si>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20 mm </t>
  </si>
  <si>
    <t xml:space="preserve">Chemical Earthing with GI earth electrode 50mm dia x 3 mtr length including earth enhancing compound (Jam Fill quality product) and PIT cover for earthing pit etc as reqd. </t>
  </si>
  <si>
    <t xml:space="preserve">Providing and fixing 25 mm X 5 mm G.l. strip on surface or in recess for connections etc. as required. </t>
  </si>
  <si>
    <t>Point</t>
  </si>
  <si>
    <t>Metre</t>
  </si>
  <si>
    <t>Meter</t>
  </si>
  <si>
    <t>Nos.</t>
  </si>
  <si>
    <t xml:space="preserve">No.  </t>
  </si>
  <si>
    <t>No.</t>
  </si>
  <si>
    <t>Mtr.</t>
  </si>
  <si>
    <t>Tender Inviting Authority: Executive Engineer (Elect.)</t>
  </si>
  <si>
    <t>Name of Work: Renovation of electrical installation of Magneto electronics Lab, SL-107D.</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</si>
  <si>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</si>
  <si>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</si>
  <si>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</si>
  <si>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</si>
  <si>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</si>
  <si>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</si>
  <si>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</si>
  <si>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</si>
  <si>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</si>
  <si>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</si>
  <si>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</si>
  <si>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</si>
  <si>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</si>
  <si>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</si>
  <si>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</si>
  <si>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</si>
  <si>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</si>
  <si>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</si>
  <si>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</si>
  <si>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</si>
  <si>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</si>
  <si>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</si>
  <si>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</si>
  <si>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</si>
  <si>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</si>
  <si>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</si>
  <si>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</si>
  <si>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</si>
  <si>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</si>
  <si>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</si>
  <si>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</si>
  <si>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</si>
  <si>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</si>
  <si>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</si>
  <si>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</si>
  <si>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</si>
  <si>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</si>
  <si>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</si>
  <si>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</si>
  <si>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</si>
  <si>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</si>
  <si>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</si>
  <si>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</si>
  <si>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</si>
  <si>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</si>
  <si>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</si>
  <si>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</si>
  <si>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</si>
  <si>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</si>
  <si>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</si>
  <si>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</si>
  <si>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</si>
  <si>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</si>
  <si>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</si>
  <si>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</si>
  <si>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</si>
  <si>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</si>
  <si>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</si>
  <si>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</si>
  <si>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</si>
  <si>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</si>
  <si>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</si>
  <si>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</si>
  <si>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</si>
  <si>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</si>
  <si>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</si>
  <si>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</si>
  <si>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</si>
  <si>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</si>
  <si>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</si>
  <si>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</si>
  <si>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</si>
  <si>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</si>
  <si>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</si>
  <si>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</si>
  <si>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</si>
  <si>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</si>
  <si>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</si>
  <si>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</si>
  <si>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</si>
  <si>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</si>
  <si>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</si>
  <si>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</si>
  <si>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</si>
  <si>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</si>
  <si>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</si>
  <si>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</si>
  <si>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</si>
  <si>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</si>
  <si>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</si>
  <si>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Contract No:  15/Elect/2022/263           Dated: 15.09.2022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</si>
</sst>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right style="thin"/>
      <top style="thin"/>
      <bottom style="thin"/>
    </border>
    <border>
      <left>
        <color indexed="63"/>
      </left>
      <right style="medium"/>
      <top style="thin"/>
      <bottom style="thin"/>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5" xfId="59" applyNumberFormat="1" applyFont="1" applyFill="1" applyBorder="1" applyAlignment="1">
      <alignment horizontal="right" vertical="top"/>
      <protection/>
    </xf>
    <xf numFmtId="2" fontId="6" fillId="0" borderId="16" xfId="59" applyNumberFormat="1" applyFont="1" applyFill="1" applyBorder="1" applyAlignment="1">
      <alignment vertical="top"/>
      <protection/>
    </xf>
    <xf numFmtId="0" fontId="68" fillId="0" borderId="10" xfId="59" applyNumberFormat="1" applyFont="1" applyFill="1" applyBorder="1" applyAlignment="1">
      <alignment horizontal="center" vertical="top" wrapText="1"/>
      <protection/>
    </xf>
    <xf numFmtId="172" fontId="2" fillId="0" borderId="17" xfId="59" applyNumberFormat="1" applyFont="1" applyFill="1" applyBorder="1" applyAlignment="1">
      <alignment horizontal="right" vertical="top"/>
      <protection/>
    </xf>
    <xf numFmtId="2" fontId="2" fillId="0" borderId="17" xfId="58"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2" fontId="6" fillId="0" borderId="18" xfId="59" applyNumberFormat="1" applyFont="1" applyFill="1" applyBorder="1" applyAlignment="1">
      <alignment vertical="top"/>
      <protection/>
    </xf>
    <xf numFmtId="0" fontId="2" fillId="0" borderId="11" xfId="59" applyNumberFormat="1" applyFont="1" applyFill="1" applyBorder="1" applyAlignment="1">
      <alignment horizontal="right" vertical="top"/>
      <protection/>
    </xf>
    <xf numFmtId="2" fontId="2" fillId="0" borderId="11" xfId="59" applyNumberFormat="1" applyFont="1" applyFill="1" applyBorder="1" applyAlignment="1">
      <alignment horizontal="right" vertical="top"/>
      <protection/>
    </xf>
    <xf numFmtId="0" fontId="17" fillId="0" borderId="11" xfId="0" applyFont="1" applyFill="1" applyBorder="1" applyAlignment="1">
      <alignment horizontal="justify" vertical="top" wrapText="1"/>
    </xf>
    <xf numFmtId="2" fontId="17" fillId="0" borderId="11" xfId="0" applyNumberFormat="1" applyFont="1" applyFill="1" applyBorder="1" applyAlignment="1">
      <alignment horizontal="center" vertical="top"/>
    </xf>
    <xf numFmtId="0" fontId="74" fillId="0" borderId="11" xfId="0" applyFont="1" applyFill="1" applyBorder="1" applyAlignment="1">
      <alignment horizontal="justify" vertical="justify" wrapText="1"/>
    </xf>
    <xf numFmtId="2" fontId="74" fillId="0" borderId="11" xfId="0" applyNumberFormat="1" applyFont="1" applyFill="1" applyBorder="1" applyAlignment="1">
      <alignment horizontal="center" vertical="top"/>
    </xf>
    <xf numFmtId="0" fontId="17" fillId="0" borderId="11" xfId="0" applyFont="1" applyFill="1" applyBorder="1" applyAlignment="1">
      <alignment horizontal="left" wrapText="1"/>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4" xfId="59" applyNumberFormat="1" applyFont="1" applyFill="1" applyBorder="1" applyAlignment="1" applyProtection="1">
      <alignment horizontal="left" vertical="top"/>
      <protection locked="0"/>
    </xf>
    <xf numFmtId="0" fontId="2" fillId="0" borderId="16"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11"/>
  <sheetViews>
    <sheetView showGridLines="0" zoomScale="75" zoomScaleNormal="75" zoomScalePageLayoutView="0" workbookViewId="0" topLeftCell="A1">
      <selection activeCell="B8" sqref="B8:BC8"/>
    </sheetView>
  </sheetViews>
  <sheetFormatPr defaultColWidth="9.140625" defaultRowHeight="15"/>
  <cols>
    <col min="1" max="1" width="14.8515625" style="27" customWidth="1"/>
    <col min="2" max="2" width="44.57421875" style="27" customWidth="1"/>
    <col min="3" max="3" width="19.2812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0"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79" t="str">
        <f>B2&amp;" BoQ"</f>
        <v>Percentage BoQ</v>
      </c>
      <c r="B1" s="79"/>
      <c r="C1" s="79"/>
      <c r="D1" s="79"/>
      <c r="E1" s="79"/>
      <c r="F1" s="79"/>
      <c r="G1" s="79"/>
      <c r="H1" s="79"/>
      <c r="I1" s="79"/>
      <c r="J1" s="79"/>
      <c r="K1" s="79"/>
      <c r="L1" s="79"/>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0" t="s">
        <v>156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6"/>
      <c r="IF4" s="6"/>
      <c r="IG4" s="6"/>
      <c r="IH4" s="6"/>
      <c r="II4" s="6"/>
    </row>
    <row r="5" spans="1:243" s="5" customFormat="1" ht="30.75" customHeight="1">
      <c r="A5" s="80" t="s">
        <v>157</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75" customHeight="1">
      <c r="A6" s="80" t="s">
        <v>248</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6"/>
      <c r="IF7" s="6"/>
      <c r="IG7" s="6"/>
      <c r="IH7" s="6"/>
      <c r="II7" s="6"/>
    </row>
    <row r="8" spans="1:243" s="7" customFormat="1" ht="58.5" customHeight="1">
      <c r="A8" s="30" t="s">
        <v>51</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8"/>
      <c r="IF8" s="8"/>
      <c r="IG8" s="8"/>
      <c r="IH8" s="8"/>
      <c r="II8" s="8"/>
    </row>
    <row r="9" spans="1:243" s="9" customFormat="1" ht="61.5" customHeight="1">
      <c r="A9" s="73"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6" t="s">
        <v>52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122.25" customHeight="1">
      <c r="A13" s="33">
        <v>1</v>
      </c>
      <c r="B13" s="68" t="s">
        <v>55</v>
      </c>
      <c r="C13" s="34" t="s">
        <v>33</v>
      </c>
      <c r="D13" s="35"/>
      <c r="E13" s="15"/>
      <c r="F13" s="36"/>
      <c r="G13" s="16"/>
      <c r="H13" s="16"/>
      <c r="I13" s="36"/>
      <c r="J13" s="17"/>
      <c r="K13" s="18"/>
      <c r="L13" s="18"/>
      <c r="M13" s="19"/>
      <c r="N13" s="22"/>
      <c r="O13" s="22"/>
      <c r="P13" s="37"/>
      <c r="Q13" s="22"/>
      <c r="R13" s="22"/>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66"/>
      <c r="BB13" s="57"/>
      <c r="BC13" s="38"/>
      <c r="IE13" s="21">
        <v>1</v>
      </c>
      <c r="IF13" s="21" t="s">
        <v>32</v>
      </c>
      <c r="IG13" s="21" t="s">
        <v>33</v>
      </c>
      <c r="IH13" s="21">
        <v>10</v>
      </c>
      <c r="II13" s="21" t="s">
        <v>34</v>
      </c>
    </row>
    <row r="14" spans="1:243" s="20" customFormat="1" ht="28.5">
      <c r="A14" s="33">
        <v>1.1</v>
      </c>
      <c r="B14" s="68" t="s">
        <v>56</v>
      </c>
      <c r="C14" s="34" t="s">
        <v>39</v>
      </c>
      <c r="D14" s="51">
        <v>5</v>
      </c>
      <c r="E14" s="69" t="s">
        <v>149</v>
      </c>
      <c r="F14" s="51">
        <v>561</v>
      </c>
      <c r="G14" s="22"/>
      <c r="H14" s="16"/>
      <c r="I14" s="36" t="s">
        <v>36</v>
      </c>
      <c r="J14" s="17">
        <f>IF(I14="Less(-)",-1,1)</f>
        <v>1</v>
      </c>
      <c r="K14" s="18" t="s">
        <v>46</v>
      </c>
      <c r="L14" s="18" t="s">
        <v>6</v>
      </c>
      <c r="M14" s="39"/>
      <c r="N14" s="22"/>
      <c r="O14" s="22"/>
      <c r="P14" s="37"/>
      <c r="Q14" s="22"/>
      <c r="R14" s="22"/>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7">
        <f>total_amount_ba($B$2,$D$2,D14,F14,J14,K14,M14)</f>
        <v>2805</v>
      </c>
      <c r="BB14" s="58">
        <f>BA14+SUM(N14:AZ14)</f>
        <v>2805</v>
      </c>
      <c r="BC14" s="38" t="str">
        <f>SpellNumber(L14,BB14)</f>
        <v>INR  Two Thousand Eight Hundred &amp; Five  Only</v>
      </c>
      <c r="IE14" s="21">
        <v>1.01</v>
      </c>
      <c r="IF14" s="21" t="s">
        <v>37</v>
      </c>
      <c r="IG14" s="21" t="s">
        <v>33</v>
      </c>
      <c r="IH14" s="21">
        <v>123.223</v>
      </c>
      <c r="II14" s="21" t="s">
        <v>35</v>
      </c>
    </row>
    <row r="15" spans="1:243" s="20" customFormat="1" ht="68.25" customHeight="1">
      <c r="A15" s="33">
        <v>2</v>
      </c>
      <c r="B15" s="68" t="s">
        <v>57</v>
      </c>
      <c r="C15" s="34" t="s">
        <v>40</v>
      </c>
      <c r="D15" s="51"/>
      <c r="E15" s="15"/>
      <c r="F15" s="36"/>
      <c r="G15" s="16"/>
      <c r="H15" s="16"/>
      <c r="I15" s="36"/>
      <c r="J15" s="17"/>
      <c r="K15" s="18"/>
      <c r="L15" s="18"/>
      <c r="M15" s="19"/>
      <c r="N15" s="22"/>
      <c r="O15" s="22"/>
      <c r="P15" s="37"/>
      <c r="Q15" s="22"/>
      <c r="R15" s="22"/>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66"/>
      <c r="BB15" s="57"/>
      <c r="BC15" s="38"/>
      <c r="IE15" s="21">
        <v>1.02</v>
      </c>
      <c r="IF15" s="21" t="s">
        <v>38</v>
      </c>
      <c r="IG15" s="21" t="s">
        <v>39</v>
      </c>
      <c r="IH15" s="21">
        <v>213</v>
      </c>
      <c r="II15" s="21" t="s">
        <v>35</v>
      </c>
    </row>
    <row r="16" spans="1:243" s="20" customFormat="1" ht="28.5">
      <c r="A16" s="33">
        <v>2.1</v>
      </c>
      <c r="B16" s="68" t="s">
        <v>58</v>
      </c>
      <c r="C16" s="34" t="s">
        <v>42</v>
      </c>
      <c r="D16" s="51">
        <v>30</v>
      </c>
      <c r="E16" s="69" t="s">
        <v>150</v>
      </c>
      <c r="F16" s="51">
        <v>47</v>
      </c>
      <c r="G16" s="22"/>
      <c r="H16" s="22"/>
      <c r="I16" s="36" t="s">
        <v>36</v>
      </c>
      <c r="J16" s="17">
        <f aca="true" t="shared" si="0" ref="J16:J24">IF(I16="Less(-)",-1,1)</f>
        <v>1</v>
      </c>
      <c r="K16" s="18" t="s">
        <v>46</v>
      </c>
      <c r="L16" s="18" t="s">
        <v>6</v>
      </c>
      <c r="M16" s="39"/>
      <c r="N16" s="22"/>
      <c r="O16" s="22"/>
      <c r="P16" s="37"/>
      <c r="Q16" s="22"/>
      <c r="R16" s="22"/>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7">
        <f aca="true" t="shared" si="1" ref="BA16:BA24">total_amount_ba($B$2,$D$2,D16,F16,J16,K16,M16)</f>
        <v>1410</v>
      </c>
      <c r="BB16" s="58">
        <f aca="true" t="shared" si="2" ref="BB16:BB24">BA16+SUM(N16:AZ16)</f>
        <v>1410</v>
      </c>
      <c r="BC16" s="38" t="str">
        <f aca="true" t="shared" si="3" ref="BC16:BC24">SpellNumber(L16,BB16)</f>
        <v>INR  One Thousand Four Hundred &amp; Ten  Only</v>
      </c>
      <c r="IE16" s="21">
        <v>2</v>
      </c>
      <c r="IF16" s="21" t="s">
        <v>32</v>
      </c>
      <c r="IG16" s="21" t="s">
        <v>40</v>
      </c>
      <c r="IH16" s="21">
        <v>10</v>
      </c>
      <c r="II16" s="21" t="s">
        <v>35</v>
      </c>
    </row>
    <row r="17" spans="1:243" s="20" customFormat="1" ht="15.75">
      <c r="A17" s="33">
        <v>2.2</v>
      </c>
      <c r="B17" s="68" t="s">
        <v>59</v>
      </c>
      <c r="C17" s="34" t="s">
        <v>43</v>
      </c>
      <c r="D17" s="51">
        <v>150</v>
      </c>
      <c r="E17" s="69" t="s">
        <v>150</v>
      </c>
      <c r="F17" s="51">
        <v>66</v>
      </c>
      <c r="G17" s="22"/>
      <c r="H17" s="22"/>
      <c r="I17" s="36" t="s">
        <v>36</v>
      </c>
      <c r="J17" s="17">
        <f t="shared" si="0"/>
        <v>1</v>
      </c>
      <c r="K17" s="18" t="s">
        <v>46</v>
      </c>
      <c r="L17" s="18" t="s">
        <v>6</v>
      </c>
      <c r="M17" s="39"/>
      <c r="N17" s="22"/>
      <c r="O17" s="22"/>
      <c r="P17" s="37"/>
      <c r="Q17" s="22"/>
      <c r="R17" s="22"/>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7">
        <f t="shared" si="1"/>
        <v>9900</v>
      </c>
      <c r="BB17" s="58">
        <f t="shared" si="2"/>
        <v>9900</v>
      </c>
      <c r="BC17" s="38" t="str">
        <f t="shared" si="3"/>
        <v>INR  Nine Thousand Nine Hundred    Only</v>
      </c>
      <c r="IE17" s="21">
        <v>3</v>
      </c>
      <c r="IF17" s="21" t="s">
        <v>41</v>
      </c>
      <c r="IG17" s="21" t="s">
        <v>42</v>
      </c>
      <c r="IH17" s="21">
        <v>10</v>
      </c>
      <c r="II17" s="21" t="s">
        <v>35</v>
      </c>
    </row>
    <row r="18" spans="1:243" s="20" customFormat="1" ht="15.75">
      <c r="A18" s="33">
        <v>2.3</v>
      </c>
      <c r="B18" s="68" t="s">
        <v>60</v>
      </c>
      <c r="C18" s="34" t="s">
        <v>158</v>
      </c>
      <c r="D18" s="51">
        <v>100</v>
      </c>
      <c r="E18" s="69" t="s">
        <v>150</v>
      </c>
      <c r="F18" s="51">
        <v>103</v>
      </c>
      <c r="G18" s="22"/>
      <c r="H18" s="22"/>
      <c r="I18" s="36" t="s">
        <v>36</v>
      </c>
      <c r="J18" s="17">
        <f t="shared" si="0"/>
        <v>1</v>
      </c>
      <c r="K18" s="18" t="s">
        <v>46</v>
      </c>
      <c r="L18" s="18" t="s">
        <v>6</v>
      </c>
      <c r="M18" s="39"/>
      <c r="N18" s="22"/>
      <c r="O18" s="22"/>
      <c r="P18" s="37"/>
      <c r="Q18" s="22"/>
      <c r="R18" s="22"/>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7">
        <f t="shared" si="1"/>
        <v>10300</v>
      </c>
      <c r="BB18" s="58">
        <f t="shared" si="2"/>
        <v>10300</v>
      </c>
      <c r="BC18" s="38" t="str">
        <f t="shared" si="3"/>
        <v>INR  Ten Thousand Three Hundred    Only</v>
      </c>
      <c r="IE18" s="21">
        <v>1.01</v>
      </c>
      <c r="IF18" s="21" t="s">
        <v>37</v>
      </c>
      <c r="IG18" s="21" t="s">
        <v>33</v>
      </c>
      <c r="IH18" s="21">
        <v>123.223</v>
      </c>
      <c r="II18" s="21" t="s">
        <v>35</v>
      </c>
    </row>
    <row r="19" spans="1:243" s="20" customFormat="1" ht="15.75">
      <c r="A19" s="33">
        <v>2.4</v>
      </c>
      <c r="B19" s="68" t="s">
        <v>61</v>
      </c>
      <c r="C19" s="34" t="s">
        <v>159</v>
      </c>
      <c r="D19" s="51">
        <v>100</v>
      </c>
      <c r="E19" s="69" t="s">
        <v>150</v>
      </c>
      <c r="F19" s="51">
        <v>146</v>
      </c>
      <c r="G19" s="22"/>
      <c r="H19" s="22"/>
      <c r="I19" s="36" t="s">
        <v>36</v>
      </c>
      <c r="J19" s="17">
        <f t="shared" si="0"/>
        <v>1</v>
      </c>
      <c r="K19" s="18" t="s">
        <v>46</v>
      </c>
      <c r="L19" s="18" t="s">
        <v>6</v>
      </c>
      <c r="M19" s="39"/>
      <c r="N19" s="22"/>
      <c r="O19" s="22"/>
      <c r="P19" s="37"/>
      <c r="Q19" s="22"/>
      <c r="R19" s="22"/>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40"/>
      <c r="AV19" s="37"/>
      <c r="AW19" s="37"/>
      <c r="AX19" s="37"/>
      <c r="AY19" s="37"/>
      <c r="AZ19" s="37"/>
      <c r="BA19" s="67">
        <f t="shared" si="1"/>
        <v>14600</v>
      </c>
      <c r="BB19" s="58">
        <f t="shared" si="2"/>
        <v>14600</v>
      </c>
      <c r="BC19" s="38" t="str">
        <f t="shared" si="3"/>
        <v>INR  Fourteen Thousand Six Hundred    Only</v>
      </c>
      <c r="IE19" s="21">
        <v>1.02</v>
      </c>
      <c r="IF19" s="21" t="s">
        <v>38</v>
      </c>
      <c r="IG19" s="21" t="s">
        <v>39</v>
      </c>
      <c r="IH19" s="21">
        <v>213</v>
      </c>
      <c r="II19" s="21" t="s">
        <v>35</v>
      </c>
    </row>
    <row r="20" spans="1:243" s="20" customFormat="1" ht="28.5">
      <c r="A20" s="33">
        <v>2.5</v>
      </c>
      <c r="B20" s="68" t="s">
        <v>62</v>
      </c>
      <c r="C20" s="34" t="s">
        <v>160</v>
      </c>
      <c r="D20" s="51">
        <v>50</v>
      </c>
      <c r="E20" s="69" t="s">
        <v>150</v>
      </c>
      <c r="F20" s="51">
        <v>285</v>
      </c>
      <c r="G20" s="22"/>
      <c r="H20" s="22"/>
      <c r="I20" s="36" t="s">
        <v>36</v>
      </c>
      <c r="J20" s="17">
        <f t="shared" si="0"/>
        <v>1</v>
      </c>
      <c r="K20" s="18" t="s">
        <v>46</v>
      </c>
      <c r="L20" s="18" t="s">
        <v>6</v>
      </c>
      <c r="M20" s="39"/>
      <c r="N20" s="22"/>
      <c r="O20" s="22"/>
      <c r="P20" s="37"/>
      <c r="Q20" s="22"/>
      <c r="R20" s="22"/>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7">
        <f t="shared" si="1"/>
        <v>14250</v>
      </c>
      <c r="BB20" s="58">
        <f t="shared" si="2"/>
        <v>14250</v>
      </c>
      <c r="BC20" s="38" t="str">
        <f t="shared" si="3"/>
        <v>INR  Fourteen Thousand Two Hundred &amp; Fifty  Only</v>
      </c>
      <c r="IE20" s="21">
        <v>2</v>
      </c>
      <c r="IF20" s="21" t="s">
        <v>32</v>
      </c>
      <c r="IG20" s="21" t="s">
        <v>40</v>
      </c>
      <c r="IH20" s="21">
        <v>10</v>
      </c>
      <c r="II20" s="21" t="s">
        <v>35</v>
      </c>
    </row>
    <row r="21" spans="1:243" s="20" customFormat="1" ht="28.5">
      <c r="A21" s="33">
        <v>2.6</v>
      </c>
      <c r="B21" s="70" t="s">
        <v>63</v>
      </c>
      <c r="C21" s="34" t="s">
        <v>161</v>
      </c>
      <c r="D21" s="51">
        <v>50</v>
      </c>
      <c r="E21" s="71" t="s">
        <v>151</v>
      </c>
      <c r="F21" s="51">
        <v>357</v>
      </c>
      <c r="G21" s="22"/>
      <c r="H21" s="22"/>
      <c r="I21" s="36" t="s">
        <v>36</v>
      </c>
      <c r="J21" s="17">
        <f t="shared" si="0"/>
        <v>1</v>
      </c>
      <c r="K21" s="18" t="s">
        <v>46</v>
      </c>
      <c r="L21" s="18" t="s">
        <v>6</v>
      </c>
      <c r="M21" s="39"/>
      <c r="N21" s="22"/>
      <c r="O21" s="22"/>
      <c r="P21" s="37"/>
      <c r="Q21" s="22"/>
      <c r="R21" s="22"/>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7">
        <f t="shared" si="1"/>
        <v>17850</v>
      </c>
      <c r="BB21" s="58">
        <f t="shared" si="2"/>
        <v>17850</v>
      </c>
      <c r="BC21" s="38" t="str">
        <f t="shared" si="3"/>
        <v>INR  Seventeen Thousand Eight Hundred &amp; Fifty  Only</v>
      </c>
      <c r="IE21" s="21">
        <v>3</v>
      </c>
      <c r="IF21" s="21" t="s">
        <v>41</v>
      </c>
      <c r="IG21" s="21" t="s">
        <v>42</v>
      </c>
      <c r="IH21" s="21">
        <v>10</v>
      </c>
      <c r="II21" s="21" t="s">
        <v>35</v>
      </c>
    </row>
    <row r="22" spans="1:243" s="20" customFormat="1" ht="28.5">
      <c r="A22" s="33">
        <v>2.7</v>
      </c>
      <c r="B22" s="70" t="s">
        <v>64</v>
      </c>
      <c r="C22" s="34" t="s">
        <v>162</v>
      </c>
      <c r="D22" s="51">
        <v>15</v>
      </c>
      <c r="E22" s="71" t="s">
        <v>151</v>
      </c>
      <c r="F22" s="51">
        <v>1549</v>
      </c>
      <c r="G22" s="22"/>
      <c r="H22" s="22"/>
      <c r="I22" s="36" t="s">
        <v>36</v>
      </c>
      <c r="J22" s="17">
        <f t="shared" si="0"/>
        <v>1</v>
      </c>
      <c r="K22" s="18" t="s">
        <v>46</v>
      </c>
      <c r="L22" s="18" t="s">
        <v>6</v>
      </c>
      <c r="M22" s="39"/>
      <c r="N22" s="22"/>
      <c r="O22" s="22"/>
      <c r="P22" s="37"/>
      <c r="Q22" s="22"/>
      <c r="R22" s="22"/>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7">
        <f t="shared" si="1"/>
        <v>23235</v>
      </c>
      <c r="BB22" s="58">
        <f t="shared" si="2"/>
        <v>23235</v>
      </c>
      <c r="BC22" s="38" t="str">
        <f t="shared" si="3"/>
        <v>INR  Twenty Three Thousand Two Hundred &amp; Thirty Five  Only</v>
      </c>
      <c r="IE22" s="21">
        <v>1.01</v>
      </c>
      <c r="IF22" s="21" t="s">
        <v>37</v>
      </c>
      <c r="IG22" s="21" t="s">
        <v>33</v>
      </c>
      <c r="IH22" s="21">
        <v>123.223</v>
      </c>
      <c r="II22" s="21" t="s">
        <v>35</v>
      </c>
    </row>
    <row r="23" spans="1:243" s="20" customFormat="1" ht="15.75">
      <c r="A23" s="33">
        <v>2.8</v>
      </c>
      <c r="B23" s="70" t="s">
        <v>65</v>
      </c>
      <c r="C23" s="34" t="s">
        <v>163</v>
      </c>
      <c r="D23" s="51">
        <v>30</v>
      </c>
      <c r="E23" s="71" t="s">
        <v>151</v>
      </c>
      <c r="F23" s="51">
        <v>836</v>
      </c>
      <c r="G23" s="22"/>
      <c r="H23" s="22"/>
      <c r="I23" s="36" t="s">
        <v>36</v>
      </c>
      <c r="J23" s="17">
        <f t="shared" si="0"/>
        <v>1</v>
      </c>
      <c r="K23" s="18" t="s">
        <v>46</v>
      </c>
      <c r="L23" s="18" t="s">
        <v>6</v>
      </c>
      <c r="M23" s="39"/>
      <c r="N23" s="22"/>
      <c r="O23" s="22"/>
      <c r="P23" s="37"/>
      <c r="Q23" s="22"/>
      <c r="R23" s="22"/>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7">
        <f t="shared" si="1"/>
        <v>25080</v>
      </c>
      <c r="BB23" s="58">
        <f t="shared" si="2"/>
        <v>25080</v>
      </c>
      <c r="BC23" s="38" t="str">
        <f t="shared" si="3"/>
        <v>INR  Twenty Five Thousand  &amp;Eighty  Only</v>
      </c>
      <c r="IE23" s="21">
        <v>1.02</v>
      </c>
      <c r="IF23" s="21" t="s">
        <v>38</v>
      </c>
      <c r="IG23" s="21" t="s">
        <v>39</v>
      </c>
      <c r="IH23" s="21">
        <v>213</v>
      </c>
      <c r="II23" s="21" t="s">
        <v>35</v>
      </c>
    </row>
    <row r="24" spans="1:243" s="20" customFormat="1" ht="63">
      <c r="A24" s="33">
        <v>3</v>
      </c>
      <c r="B24" s="70" t="s">
        <v>66</v>
      </c>
      <c r="C24" s="34" t="s">
        <v>164</v>
      </c>
      <c r="D24" s="51">
        <v>30</v>
      </c>
      <c r="E24" s="71" t="s">
        <v>151</v>
      </c>
      <c r="F24" s="51">
        <v>214</v>
      </c>
      <c r="G24" s="22"/>
      <c r="H24" s="22"/>
      <c r="I24" s="36" t="s">
        <v>36</v>
      </c>
      <c r="J24" s="17">
        <f t="shared" si="0"/>
        <v>1</v>
      </c>
      <c r="K24" s="18" t="s">
        <v>46</v>
      </c>
      <c r="L24" s="18" t="s">
        <v>6</v>
      </c>
      <c r="M24" s="39"/>
      <c r="N24" s="22"/>
      <c r="O24" s="22"/>
      <c r="P24" s="37"/>
      <c r="Q24" s="22"/>
      <c r="R24" s="22"/>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7">
        <f t="shared" si="1"/>
        <v>6420</v>
      </c>
      <c r="BB24" s="58">
        <f t="shared" si="2"/>
        <v>6420</v>
      </c>
      <c r="BC24" s="38" t="str">
        <f t="shared" si="3"/>
        <v>INR  Six Thousand Four Hundred &amp; Twenty  Only</v>
      </c>
      <c r="IE24" s="21">
        <v>2</v>
      </c>
      <c r="IF24" s="21" t="s">
        <v>32</v>
      </c>
      <c r="IG24" s="21" t="s">
        <v>40</v>
      </c>
      <c r="IH24" s="21">
        <v>10</v>
      </c>
      <c r="II24" s="21" t="s">
        <v>35</v>
      </c>
    </row>
    <row r="25" spans="1:243" s="20" customFormat="1" ht="63">
      <c r="A25" s="33">
        <v>4</v>
      </c>
      <c r="B25" s="70" t="s">
        <v>67</v>
      </c>
      <c r="C25" s="34" t="s">
        <v>165</v>
      </c>
      <c r="D25" s="51"/>
      <c r="E25" s="15"/>
      <c r="F25" s="36"/>
      <c r="G25" s="16"/>
      <c r="H25" s="16"/>
      <c r="I25" s="36"/>
      <c r="J25" s="17"/>
      <c r="K25" s="18"/>
      <c r="L25" s="18"/>
      <c r="M25" s="19"/>
      <c r="N25" s="22"/>
      <c r="O25" s="22"/>
      <c r="P25" s="37"/>
      <c r="Q25" s="22"/>
      <c r="R25" s="22"/>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6"/>
      <c r="BB25" s="57"/>
      <c r="BC25" s="38"/>
      <c r="IE25" s="21">
        <v>1.01</v>
      </c>
      <c r="IF25" s="21" t="s">
        <v>37</v>
      </c>
      <c r="IG25" s="21" t="s">
        <v>33</v>
      </c>
      <c r="IH25" s="21">
        <v>123.223</v>
      </c>
      <c r="II25" s="21" t="s">
        <v>35</v>
      </c>
    </row>
    <row r="26" spans="1:243" s="20" customFormat="1" ht="15.75">
      <c r="A26" s="33">
        <v>4.1</v>
      </c>
      <c r="B26" s="70" t="s">
        <v>68</v>
      </c>
      <c r="C26" s="34" t="s">
        <v>166</v>
      </c>
      <c r="D26" s="51">
        <v>2</v>
      </c>
      <c r="E26" s="71" t="s">
        <v>152</v>
      </c>
      <c r="F26" s="51">
        <v>143</v>
      </c>
      <c r="G26" s="22"/>
      <c r="H26" s="22"/>
      <c r="I26" s="36" t="s">
        <v>36</v>
      </c>
      <c r="J26" s="17">
        <f>IF(I26="Less(-)",-1,1)</f>
        <v>1</v>
      </c>
      <c r="K26" s="18" t="s">
        <v>46</v>
      </c>
      <c r="L26" s="18" t="s">
        <v>6</v>
      </c>
      <c r="M26" s="39"/>
      <c r="N26" s="22"/>
      <c r="O26" s="22"/>
      <c r="P26" s="37"/>
      <c r="Q26" s="22"/>
      <c r="R26" s="22"/>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7">
        <f>total_amount_ba($B$2,$D$2,D26,F26,J26,K26,M26)</f>
        <v>286</v>
      </c>
      <c r="BB26" s="58">
        <f>BA26+SUM(N26:AZ26)</f>
        <v>286</v>
      </c>
      <c r="BC26" s="38" t="str">
        <f>SpellNumber(L26,BB26)</f>
        <v>INR  Two Hundred &amp; Eighty Six  Only</v>
      </c>
      <c r="IE26" s="21">
        <v>1.02</v>
      </c>
      <c r="IF26" s="21" t="s">
        <v>38</v>
      </c>
      <c r="IG26" s="21" t="s">
        <v>39</v>
      </c>
      <c r="IH26" s="21">
        <v>213</v>
      </c>
      <c r="II26" s="21" t="s">
        <v>35</v>
      </c>
    </row>
    <row r="27" spans="1:243" s="20" customFormat="1" ht="15.75">
      <c r="A27" s="33">
        <v>4.2</v>
      </c>
      <c r="B27" s="70" t="s">
        <v>69</v>
      </c>
      <c r="C27" s="34" t="s">
        <v>167</v>
      </c>
      <c r="D27" s="51">
        <v>5</v>
      </c>
      <c r="E27" s="71" t="s">
        <v>152</v>
      </c>
      <c r="F27" s="51">
        <v>138</v>
      </c>
      <c r="G27" s="22"/>
      <c r="H27" s="22"/>
      <c r="I27" s="36" t="s">
        <v>36</v>
      </c>
      <c r="J27" s="17">
        <f>IF(I27="Less(-)",-1,1)</f>
        <v>1</v>
      </c>
      <c r="K27" s="18" t="s">
        <v>46</v>
      </c>
      <c r="L27" s="18" t="s">
        <v>6</v>
      </c>
      <c r="M27" s="39"/>
      <c r="N27" s="22"/>
      <c r="O27" s="22"/>
      <c r="P27" s="37"/>
      <c r="Q27" s="22"/>
      <c r="R27" s="22"/>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7">
        <f>total_amount_ba($B$2,$D$2,D27,F27,J27,K27,M27)</f>
        <v>690</v>
      </c>
      <c r="BB27" s="58">
        <f>BA27+SUM(N27:AZ27)</f>
        <v>690</v>
      </c>
      <c r="BC27" s="38" t="str">
        <f>SpellNumber(L27,BB27)</f>
        <v>INR  Six Hundred &amp; Ninety  Only</v>
      </c>
      <c r="IE27" s="21">
        <v>2</v>
      </c>
      <c r="IF27" s="21" t="s">
        <v>32</v>
      </c>
      <c r="IG27" s="21" t="s">
        <v>40</v>
      </c>
      <c r="IH27" s="21">
        <v>10</v>
      </c>
      <c r="II27" s="21" t="s">
        <v>35</v>
      </c>
    </row>
    <row r="28" spans="1:243" s="20" customFormat="1" ht="15.75">
      <c r="A28" s="33">
        <v>4.3</v>
      </c>
      <c r="B28" s="70" t="s">
        <v>70</v>
      </c>
      <c r="C28" s="34" t="s">
        <v>168</v>
      </c>
      <c r="D28" s="51">
        <v>5</v>
      </c>
      <c r="E28" s="71" t="s">
        <v>152</v>
      </c>
      <c r="F28" s="51">
        <v>117</v>
      </c>
      <c r="G28" s="22"/>
      <c r="H28" s="22"/>
      <c r="I28" s="36" t="s">
        <v>36</v>
      </c>
      <c r="J28" s="17">
        <f>IF(I28="Less(-)",-1,1)</f>
        <v>1</v>
      </c>
      <c r="K28" s="18" t="s">
        <v>46</v>
      </c>
      <c r="L28" s="18" t="s">
        <v>6</v>
      </c>
      <c r="M28" s="39"/>
      <c r="N28" s="22"/>
      <c r="O28" s="22"/>
      <c r="P28" s="37"/>
      <c r="Q28" s="22"/>
      <c r="R28" s="22"/>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7">
        <f>total_amount_ba($B$2,$D$2,D28,F28,J28,K28,M28)</f>
        <v>585</v>
      </c>
      <c r="BB28" s="58">
        <f>BA28+SUM(N28:AZ28)</f>
        <v>585</v>
      </c>
      <c r="BC28" s="38" t="str">
        <f>SpellNumber(L28,BB28)</f>
        <v>INR  Five Hundred &amp; Eighty Five  Only</v>
      </c>
      <c r="IE28" s="21">
        <v>3</v>
      </c>
      <c r="IF28" s="21" t="s">
        <v>41</v>
      </c>
      <c r="IG28" s="21" t="s">
        <v>42</v>
      </c>
      <c r="IH28" s="21">
        <v>10</v>
      </c>
      <c r="II28" s="21" t="s">
        <v>35</v>
      </c>
    </row>
    <row r="29" spans="1:243" s="20" customFormat="1" ht="15.75">
      <c r="A29" s="33">
        <v>4.4</v>
      </c>
      <c r="B29" s="70" t="s">
        <v>71</v>
      </c>
      <c r="C29" s="34" t="s">
        <v>169</v>
      </c>
      <c r="D29" s="51">
        <v>2</v>
      </c>
      <c r="E29" s="71" t="s">
        <v>152</v>
      </c>
      <c r="F29" s="51">
        <v>136</v>
      </c>
      <c r="G29" s="22"/>
      <c r="H29" s="22"/>
      <c r="I29" s="36" t="s">
        <v>36</v>
      </c>
      <c r="J29" s="17">
        <f>IF(I29="Less(-)",-1,1)</f>
        <v>1</v>
      </c>
      <c r="K29" s="18" t="s">
        <v>46</v>
      </c>
      <c r="L29" s="18" t="s">
        <v>6</v>
      </c>
      <c r="M29" s="39"/>
      <c r="N29" s="22"/>
      <c r="O29" s="22"/>
      <c r="P29" s="37"/>
      <c r="Q29" s="22"/>
      <c r="R29" s="22"/>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7">
        <f>total_amount_ba($B$2,$D$2,D29,F29,J29,K29,M29)</f>
        <v>272</v>
      </c>
      <c r="BB29" s="58">
        <f>BA29+SUM(N29:AZ29)</f>
        <v>272</v>
      </c>
      <c r="BC29" s="38" t="str">
        <f>SpellNumber(L29,BB29)</f>
        <v>INR  Two Hundred &amp; Seventy Two  Only</v>
      </c>
      <c r="IE29" s="21">
        <v>1.01</v>
      </c>
      <c r="IF29" s="21" t="s">
        <v>37</v>
      </c>
      <c r="IG29" s="21" t="s">
        <v>33</v>
      </c>
      <c r="IH29" s="21">
        <v>123.223</v>
      </c>
      <c r="II29" s="21" t="s">
        <v>35</v>
      </c>
    </row>
    <row r="30" spans="1:243" s="20" customFormat="1" ht="63">
      <c r="A30" s="33">
        <v>5</v>
      </c>
      <c r="B30" s="70" t="s">
        <v>72</v>
      </c>
      <c r="C30" s="34" t="s">
        <v>170</v>
      </c>
      <c r="D30" s="51">
        <v>50</v>
      </c>
      <c r="E30" s="71" t="s">
        <v>151</v>
      </c>
      <c r="F30" s="51">
        <v>933</v>
      </c>
      <c r="G30" s="22"/>
      <c r="H30" s="22"/>
      <c r="I30" s="36" t="s">
        <v>36</v>
      </c>
      <c r="J30" s="17">
        <f>IF(I30="Less(-)",-1,1)</f>
        <v>1</v>
      </c>
      <c r="K30" s="18" t="s">
        <v>46</v>
      </c>
      <c r="L30" s="18" t="s">
        <v>6</v>
      </c>
      <c r="M30" s="39"/>
      <c r="N30" s="22"/>
      <c r="O30" s="22"/>
      <c r="P30" s="37"/>
      <c r="Q30" s="22"/>
      <c r="R30" s="22"/>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7">
        <f>total_amount_ba($B$2,$D$2,D30,F30,J30,K30,M30)</f>
        <v>46650</v>
      </c>
      <c r="BB30" s="58">
        <f>BA30+SUM(N30:AZ30)</f>
        <v>46650</v>
      </c>
      <c r="BC30" s="38" t="str">
        <f>SpellNumber(L30,BB30)</f>
        <v>INR  Forty Six Thousand Six Hundred &amp; Fifty  Only</v>
      </c>
      <c r="IE30" s="21">
        <v>1.02</v>
      </c>
      <c r="IF30" s="21" t="s">
        <v>38</v>
      </c>
      <c r="IG30" s="21" t="s">
        <v>39</v>
      </c>
      <c r="IH30" s="21">
        <v>213</v>
      </c>
      <c r="II30" s="21" t="s">
        <v>35</v>
      </c>
    </row>
    <row r="31" spans="1:243" s="20" customFormat="1" ht="63">
      <c r="A31" s="33">
        <v>6</v>
      </c>
      <c r="B31" s="70" t="s">
        <v>73</v>
      </c>
      <c r="C31" s="34" t="s">
        <v>171</v>
      </c>
      <c r="D31" s="51"/>
      <c r="E31" s="15"/>
      <c r="F31" s="36"/>
      <c r="G31" s="16"/>
      <c r="H31" s="16"/>
      <c r="I31" s="36"/>
      <c r="J31" s="17"/>
      <c r="K31" s="18"/>
      <c r="L31" s="18"/>
      <c r="M31" s="19"/>
      <c r="N31" s="22"/>
      <c r="O31" s="22"/>
      <c r="P31" s="37"/>
      <c r="Q31" s="22"/>
      <c r="R31" s="22"/>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6"/>
      <c r="BB31" s="57"/>
      <c r="BC31" s="38"/>
      <c r="IE31" s="21">
        <v>2</v>
      </c>
      <c r="IF31" s="21" t="s">
        <v>32</v>
      </c>
      <c r="IG31" s="21" t="s">
        <v>40</v>
      </c>
      <c r="IH31" s="21">
        <v>10</v>
      </c>
      <c r="II31" s="21" t="s">
        <v>35</v>
      </c>
    </row>
    <row r="32" spans="1:243" s="20" customFormat="1" ht="28.5">
      <c r="A32" s="33">
        <v>6.1</v>
      </c>
      <c r="B32" s="70" t="s">
        <v>74</v>
      </c>
      <c r="C32" s="34" t="s">
        <v>172</v>
      </c>
      <c r="D32" s="51">
        <v>48</v>
      </c>
      <c r="E32" s="71" t="s">
        <v>151</v>
      </c>
      <c r="F32" s="51">
        <v>413</v>
      </c>
      <c r="G32" s="22"/>
      <c r="H32" s="22"/>
      <c r="I32" s="36" t="s">
        <v>36</v>
      </c>
      <c r="J32" s="17">
        <f aca="true" t="shared" si="4" ref="J32:J40">IF(I32="Less(-)",-1,1)</f>
        <v>1</v>
      </c>
      <c r="K32" s="18" t="s">
        <v>46</v>
      </c>
      <c r="L32" s="18" t="s">
        <v>6</v>
      </c>
      <c r="M32" s="39"/>
      <c r="N32" s="22"/>
      <c r="O32" s="22"/>
      <c r="P32" s="37"/>
      <c r="Q32" s="22"/>
      <c r="R32" s="22"/>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67">
        <f aca="true" t="shared" si="5" ref="BA32:BA40">total_amount_ba($B$2,$D$2,D32,F32,J32,K32,M32)</f>
        <v>19824</v>
      </c>
      <c r="BB32" s="58">
        <f aca="true" t="shared" si="6" ref="BB32:BB54">BA32+SUM(N32:AZ32)</f>
        <v>19824</v>
      </c>
      <c r="BC32" s="38" t="str">
        <f aca="true" t="shared" si="7" ref="BC32:BC54">SpellNumber(L32,BB32)</f>
        <v>INR  Nineteen Thousand Eight Hundred &amp; Twenty Four  Only</v>
      </c>
      <c r="IE32" s="21">
        <v>1.01</v>
      </c>
      <c r="IF32" s="21" t="s">
        <v>37</v>
      </c>
      <c r="IG32" s="21" t="s">
        <v>33</v>
      </c>
      <c r="IH32" s="21">
        <v>123.223</v>
      </c>
      <c r="II32" s="21" t="s">
        <v>35</v>
      </c>
    </row>
    <row r="33" spans="1:243" s="20" customFormat="1" ht="15.75">
      <c r="A33" s="33">
        <v>6.2</v>
      </c>
      <c r="B33" s="70" t="s">
        <v>68</v>
      </c>
      <c r="C33" s="34" t="s">
        <v>173</v>
      </c>
      <c r="D33" s="51">
        <v>5</v>
      </c>
      <c r="E33" s="71" t="s">
        <v>152</v>
      </c>
      <c r="F33" s="51">
        <v>185</v>
      </c>
      <c r="G33" s="22"/>
      <c r="H33" s="22"/>
      <c r="I33" s="36" t="s">
        <v>36</v>
      </c>
      <c r="J33" s="17">
        <f t="shared" si="4"/>
        <v>1</v>
      </c>
      <c r="K33" s="18" t="s">
        <v>46</v>
      </c>
      <c r="L33" s="18" t="s">
        <v>6</v>
      </c>
      <c r="M33" s="39"/>
      <c r="N33" s="22"/>
      <c r="O33" s="22"/>
      <c r="P33" s="37"/>
      <c r="Q33" s="22"/>
      <c r="R33" s="22"/>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7">
        <f t="shared" si="5"/>
        <v>925</v>
      </c>
      <c r="BB33" s="58">
        <f t="shared" si="6"/>
        <v>925</v>
      </c>
      <c r="BC33" s="38" t="str">
        <f t="shared" si="7"/>
        <v>INR  Nine Hundred &amp; Twenty Five  Only</v>
      </c>
      <c r="IE33" s="21">
        <v>1.02</v>
      </c>
      <c r="IF33" s="21" t="s">
        <v>38</v>
      </c>
      <c r="IG33" s="21" t="s">
        <v>39</v>
      </c>
      <c r="IH33" s="21">
        <v>213</v>
      </c>
      <c r="II33" s="21" t="s">
        <v>35</v>
      </c>
    </row>
    <row r="34" spans="1:243" s="20" customFormat="1" ht="31.5">
      <c r="A34" s="33">
        <v>6.3</v>
      </c>
      <c r="B34" s="70" t="s">
        <v>75</v>
      </c>
      <c r="C34" s="34" t="s">
        <v>174</v>
      </c>
      <c r="D34" s="51">
        <v>10</v>
      </c>
      <c r="E34" s="71" t="s">
        <v>152</v>
      </c>
      <c r="F34" s="51">
        <v>510</v>
      </c>
      <c r="G34" s="22"/>
      <c r="H34" s="22"/>
      <c r="I34" s="36" t="s">
        <v>36</v>
      </c>
      <c r="J34" s="17">
        <f t="shared" si="4"/>
        <v>1</v>
      </c>
      <c r="K34" s="18" t="s">
        <v>46</v>
      </c>
      <c r="L34" s="18" t="s">
        <v>6</v>
      </c>
      <c r="M34" s="39"/>
      <c r="N34" s="22"/>
      <c r="O34" s="22"/>
      <c r="P34" s="37"/>
      <c r="Q34" s="22"/>
      <c r="R34" s="22"/>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7">
        <f t="shared" si="5"/>
        <v>5100</v>
      </c>
      <c r="BB34" s="58">
        <f t="shared" si="6"/>
        <v>5100</v>
      </c>
      <c r="BC34" s="38" t="str">
        <f t="shared" si="7"/>
        <v>INR  Five Thousand One Hundred    Only</v>
      </c>
      <c r="IE34" s="21">
        <v>2</v>
      </c>
      <c r="IF34" s="21" t="s">
        <v>32</v>
      </c>
      <c r="IG34" s="21" t="s">
        <v>40</v>
      </c>
      <c r="IH34" s="21">
        <v>10</v>
      </c>
      <c r="II34" s="21" t="s">
        <v>35</v>
      </c>
    </row>
    <row r="35" spans="1:243" s="20" customFormat="1" ht="31.5">
      <c r="A35" s="33">
        <v>6.4</v>
      </c>
      <c r="B35" s="70" t="s">
        <v>76</v>
      </c>
      <c r="C35" s="34" t="s">
        <v>175</v>
      </c>
      <c r="D35" s="51">
        <v>10</v>
      </c>
      <c r="E35" s="71" t="s">
        <v>152</v>
      </c>
      <c r="F35" s="51">
        <v>520</v>
      </c>
      <c r="G35" s="22"/>
      <c r="H35" s="22"/>
      <c r="I35" s="36" t="s">
        <v>36</v>
      </c>
      <c r="J35" s="17">
        <f t="shared" si="4"/>
        <v>1</v>
      </c>
      <c r="K35" s="18" t="s">
        <v>46</v>
      </c>
      <c r="L35" s="18" t="s">
        <v>6</v>
      </c>
      <c r="M35" s="39"/>
      <c r="N35" s="22"/>
      <c r="O35" s="22"/>
      <c r="P35" s="37"/>
      <c r="Q35" s="22"/>
      <c r="R35" s="22"/>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7">
        <f t="shared" si="5"/>
        <v>5200</v>
      </c>
      <c r="BB35" s="58">
        <f t="shared" si="6"/>
        <v>5200</v>
      </c>
      <c r="BC35" s="38" t="str">
        <f t="shared" si="7"/>
        <v>INR  Five Thousand Two Hundred    Only</v>
      </c>
      <c r="IE35" s="21">
        <v>3</v>
      </c>
      <c r="IF35" s="21" t="s">
        <v>41</v>
      </c>
      <c r="IG35" s="21" t="s">
        <v>42</v>
      </c>
      <c r="IH35" s="21">
        <v>10</v>
      </c>
      <c r="II35" s="21" t="s">
        <v>35</v>
      </c>
    </row>
    <row r="36" spans="1:243" s="20" customFormat="1" ht="28.5">
      <c r="A36" s="33">
        <v>6.5</v>
      </c>
      <c r="B36" s="70" t="s">
        <v>77</v>
      </c>
      <c r="C36" s="34" t="s">
        <v>176</v>
      </c>
      <c r="D36" s="51">
        <v>2</v>
      </c>
      <c r="E36" s="71" t="s">
        <v>152</v>
      </c>
      <c r="F36" s="51">
        <v>890</v>
      </c>
      <c r="G36" s="22"/>
      <c r="H36" s="22"/>
      <c r="I36" s="36" t="s">
        <v>36</v>
      </c>
      <c r="J36" s="17">
        <f t="shared" si="4"/>
        <v>1</v>
      </c>
      <c r="K36" s="18" t="s">
        <v>46</v>
      </c>
      <c r="L36" s="18" t="s">
        <v>6</v>
      </c>
      <c r="M36" s="39"/>
      <c r="N36" s="22"/>
      <c r="O36" s="22"/>
      <c r="P36" s="37"/>
      <c r="Q36" s="22"/>
      <c r="R36" s="22"/>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67">
        <f t="shared" si="5"/>
        <v>1780</v>
      </c>
      <c r="BB36" s="58">
        <f t="shared" si="6"/>
        <v>1780</v>
      </c>
      <c r="BC36" s="38" t="str">
        <f t="shared" si="7"/>
        <v>INR  One Thousand Seven Hundred &amp; Eighty  Only</v>
      </c>
      <c r="IE36" s="21">
        <v>1.01</v>
      </c>
      <c r="IF36" s="21" t="s">
        <v>37</v>
      </c>
      <c r="IG36" s="21" t="s">
        <v>33</v>
      </c>
      <c r="IH36" s="21">
        <v>123.223</v>
      </c>
      <c r="II36" s="21" t="s">
        <v>35</v>
      </c>
    </row>
    <row r="37" spans="1:243" s="20" customFormat="1" ht="28.5">
      <c r="A37" s="33">
        <v>6.6</v>
      </c>
      <c r="B37" s="70" t="s">
        <v>78</v>
      </c>
      <c r="C37" s="34" t="s">
        <v>177</v>
      </c>
      <c r="D37" s="51">
        <v>10</v>
      </c>
      <c r="E37" s="71" t="s">
        <v>152</v>
      </c>
      <c r="F37" s="51">
        <v>723</v>
      </c>
      <c r="G37" s="22"/>
      <c r="H37" s="22"/>
      <c r="I37" s="36" t="s">
        <v>36</v>
      </c>
      <c r="J37" s="17">
        <f t="shared" si="4"/>
        <v>1</v>
      </c>
      <c r="K37" s="18" t="s">
        <v>46</v>
      </c>
      <c r="L37" s="18" t="s">
        <v>6</v>
      </c>
      <c r="M37" s="39"/>
      <c r="N37" s="22"/>
      <c r="O37" s="22"/>
      <c r="P37" s="37"/>
      <c r="Q37" s="22"/>
      <c r="R37" s="22"/>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7">
        <f t="shared" si="5"/>
        <v>7230</v>
      </c>
      <c r="BB37" s="58">
        <f t="shared" si="6"/>
        <v>7230</v>
      </c>
      <c r="BC37" s="38" t="str">
        <f t="shared" si="7"/>
        <v>INR  Seven Thousand Two Hundred &amp; Thirty  Only</v>
      </c>
      <c r="IE37" s="21">
        <v>1.02</v>
      </c>
      <c r="IF37" s="21" t="s">
        <v>38</v>
      </c>
      <c r="IG37" s="21" t="s">
        <v>39</v>
      </c>
      <c r="IH37" s="21">
        <v>213</v>
      </c>
      <c r="II37" s="21" t="s">
        <v>35</v>
      </c>
    </row>
    <row r="38" spans="1:243" s="20" customFormat="1" ht="28.5">
      <c r="A38" s="33">
        <v>6.7</v>
      </c>
      <c r="B38" s="70" t="s">
        <v>79</v>
      </c>
      <c r="C38" s="34" t="s">
        <v>178</v>
      </c>
      <c r="D38" s="51">
        <v>45</v>
      </c>
      <c r="E38" s="71" t="s">
        <v>151</v>
      </c>
      <c r="F38" s="51">
        <v>248</v>
      </c>
      <c r="G38" s="22"/>
      <c r="H38" s="22"/>
      <c r="I38" s="36" t="s">
        <v>36</v>
      </c>
      <c r="J38" s="17">
        <f t="shared" si="4"/>
        <v>1</v>
      </c>
      <c r="K38" s="18" t="s">
        <v>46</v>
      </c>
      <c r="L38" s="18" t="s">
        <v>6</v>
      </c>
      <c r="M38" s="39"/>
      <c r="N38" s="22"/>
      <c r="O38" s="22"/>
      <c r="P38" s="37"/>
      <c r="Q38" s="22"/>
      <c r="R38" s="22"/>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7">
        <f t="shared" si="5"/>
        <v>11160</v>
      </c>
      <c r="BB38" s="58">
        <f t="shared" si="6"/>
        <v>11160</v>
      </c>
      <c r="BC38" s="38" t="str">
        <f t="shared" si="7"/>
        <v>INR  Eleven Thousand One Hundred &amp; Sixty  Only</v>
      </c>
      <c r="IE38" s="21">
        <v>2</v>
      </c>
      <c r="IF38" s="21" t="s">
        <v>32</v>
      </c>
      <c r="IG38" s="21" t="s">
        <v>40</v>
      </c>
      <c r="IH38" s="21">
        <v>10</v>
      </c>
      <c r="II38" s="21" t="s">
        <v>35</v>
      </c>
    </row>
    <row r="39" spans="1:243" s="20" customFormat="1" ht="28.5">
      <c r="A39" s="33">
        <v>6.8</v>
      </c>
      <c r="B39" s="70" t="s">
        <v>80</v>
      </c>
      <c r="C39" s="34" t="s">
        <v>179</v>
      </c>
      <c r="D39" s="51">
        <v>15</v>
      </c>
      <c r="E39" s="71" t="s">
        <v>152</v>
      </c>
      <c r="F39" s="51">
        <v>215</v>
      </c>
      <c r="G39" s="22"/>
      <c r="H39" s="22"/>
      <c r="I39" s="36" t="s">
        <v>36</v>
      </c>
      <c r="J39" s="17">
        <f t="shared" si="4"/>
        <v>1</v>
      </c>
      <c r="K39" s="18" t="s">
        <v>46</v>
      </c>
      <c r="L39" s="18" t="s">
        <v>6</v>
      </c>
      <c r="M39" s="39"/>
      <c r="N39" s="22"/>
      <c r="O39" s="22"/>
      <c r="P39" s="37"/>
      <c r="Q39" s="22"/>
      <c r="R39" s="22"/>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67">
        <f t="shared" si="5"/>
        <v>3225</v>
      </c>
      <c r="BB39" s="58">
        <f t="shared" si="6"/>
        <v>3225</v>
      </c>
      <c r="BC39" s="38" t="str">
        <f t="shared" si="7"/>
        <v>INR  Three Thousand Two Hundred &amp; Twenty Five  Only</v>
      </c>
      <c r="IE39" s="21">
        <v>1.01</v>
      </c>
      <c r="IF39" s="21" t="s">
        <v>37</v>
      </c>
      <c r="IG39" s="21" t="s">
        <v>33</v>
      </c>
      <c r="IH39" s="21">
        <v>123.223</v>
      </c>
      <c r="II39" s="21" t="s">
        <v>35</v>
      </c>
    </row>
    <row r="40" spans="1:243" s="20" customFormat="1" ht="28.5">
      <c r="A40" s="33">
        <v>6.9</v>
      </c>
      <c r="B40" s="70" t="s">
        <v>81</v>
      </c>
      <c r="C40" s="34" t="s">
        <v>180</v>
      </c>
      <c r="D40" s="51">
        <v>30</v>
      </c>
      <c r="E40" s="71" t="s">
        <v>152</v>
      </c>
      <c r="F40" s="51">
        <v>85</v>
      </c>
      <c r="G40" s="22"/>
      <c r="H40" s="22"/>
      <c r="I40" s="36" t="s">
        <v>36</v>
      </c>
      <c r="J40" s="17">
        <f t="shared" si="4"/>
        <v>1</v>
      </c>
      <c r="K40" s="18" t="s">
        <v>46</v>
      </c>
      <c r="L40" s="18" t="s">
        <v>6</v>
      </c>
      <c r="M40" s="39"/>
      <c r="N40" s="22"/>
      <c r="O40" s="22"/>
      <c r="P40" s="37"/>
      <c r="Q40" s="22"/>
      <c r="R40" s="22"/>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67">
        <f t="shared" si="5"/>
        <v>2550</v>
      </c>
      <c r="BB40" s="58">
        <f t="shared" si="6"/>
        <v>2550</v>
      </c>
      <c r="BC40" s="38" t="str">
        <f t="shared" si="7"/>
        <v>INR  Two Thousand Five Hundred &amp; Fifty  Only</v>
      </c>
      <c r="IE40" s="21">
        <v>1.02</v>
      </c>
      <c r="IF40" s="21" t="s">
        <v>38</v>
      </c>
      <c r="IG40" s="21" t="s">
        <v>39</v>
      </c>
      <c r="IH40" s="21">
        <v>213</v>
      </c>
      <c r="II40" s="21" t="s">
        <v>35</v>
      </c>
    </row>
    <row r="41" spans="1:243" s="20" customFormat="1" ht="63">
      <c r="A41" s="33">
        <v>7</v>
      </c>
      <c r="B41" s="68" t="s">
        <v>82</v>
      </c>
      <c r="C41" s="34" t="s">
        <v>181</v>
      </c>
      <c r="D41" s="51"/>
      <c r="E41" s="15"/>
      <c r="F41" s="36"/>
      <c r="G41" s="16"/>
      <c r="H41" s="16"/>
      <c r="I41" s="36"/>
      <c r="J41" s="17"/>
      <c r="K41" s="18"/>
      <c r="L41" s="18"/>
      <c r="M41" s="19"/>
      <c r="N41" s="22"/>
      <c r="O41" s="22"/>
      <c r="P41" s="37"/>
      <c r="Q41" s="22"/>
      <c r="R41" s="22"/>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66"/>
      <c r="BB41" s="57"/>
      <c r="BC41" s="38"/>
      <c r="IE41" s="21">
        <v>2</v>
      </c>
      <c r="IF41" s="21" t="s">
        <v>32</v>
      </c>
      <c r="IG41" s="21" t="s">
        <v>40</v>
      </c>
      <c r="IH41" s="21">
        <v>10</v>
      </c>
      <c r="II41" s="21" t="s">
        <v>35</v>
      </c>
    </row>
    <row r="42" spans="1:243" s="20" customFormat="1" ht="15.75">
      <c r="A42" s="33">
        <v>7.1</v>
      </c>
      <c r="B42" s="68" t="s">
        <v>83</v>
      </c>
      <c r="C42" s="34" t="s">
        <v>182</v>
      </c>
      <c r="D42" s="51">
        <v>1</v>
      </c>
      <c r="E42" s="69" t="s">
        <v>153</v>
      </c>
      <c r="F42" s="51">
        <v>234</v>
      </c>
      <c r="G42" s="22"/>
      <c r="H42" s="22"/>
      <c r="I42" s="36" t="s">
        <v>36</v>
      </c>
      <c r="J42" s="17">
        <f>IF(I42="Less(-)",-1,1)</f>
        <v>1</v>
      </c>
      <c r="K42" s="18" t="s">
        <v>46</v>
      </c>
      <c r="L42" s="18" t="s">
        <v>6</v>
      </c>
      <c r="M42" s="39"/>
      <c r="N42" s="22"/>
      <c r="O42" s="22"/>
      <c r="P42" s="37"/>
      <c r="Q42" s="22"/>
      <c r="R42" s="22"/>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67">
        <f>total_amount_ba($B$2,$D$2,D42,F42,J42,K42,M42)</f>
        <v>234</v>
      </c>
      <c r="BB42" s="58">
        <f t="shared" si="6"/>
        <v>234</v>
      </c>
      <c r="BC42" s="38" t="str">
        <f t="shared" si="7"/>
        <v>INR  Two Hundred &amp; Thirty Four  Only</v>
      </c>
      <c r="IE42" s="21">
        <v>3</v>
      </c>
      <c r="IF42" s="21" t="s">
        <v>41</v>
      </c>
      <c r="IG42" s="21" t="s">
        <v>42</v>
      </c>
      <c r="IH42" s="21">
        <v>10</v>
      </c>
      <c r="II42" s="21" t="s">
        <v>35</v>
      </c>
    </row>
    <row r="43" spans="1:243" s="20" customFormat="1" ht="15.75">
      <c r="A43" s="33">
        <v>7.2</v>
      </c>
      <c r="B43" s="68" t="s">
        <v>84</v>
      </c>
      <c r="C43" s="34" t="s">
        <v>183</v>
      </c>
      <c r="D43" s="51">
        <v>1</v>
      </c>
      <c r="E43" s="69" t="s">
        <v>153</v>
      </c>
      <c r="F43" s="51">
        <v>292</v>
      </c>
      <c r="G43" s="22"/>
      <c r="H43" s="22"/>
      <c r="I43" s="36" t="s">
        <v>36</v>
      </c>
      <c r="J43" s="17">
        <f>IF(I43="Less(-)",-1,1)</f>
        <v>1</v>
      </c>
      <c r="K43" s="18" t="s">
        <v>46</v>
      </c>
      <c r="L43" s="18" t="s">
        <v>6</v>
      </c>
      <c r="M43" s="39"/>
      <c r="N43" s="22"/>
      <c r="O43" s="22"/>
      <c r="P43" s="37"/>
      <c r="Q43" s="22"/>
      <c r="R43" s="22"/>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67">
        <f>total_amount_ba($B$2,$D$2,D43,F43,J43,K43,M43)</f>
        <v>292</v>
      </c>
      <c r="BB43" s="58">
        <f t="shared" si="6"/>
        <v>292</v>
      </c>
      <c r="BC43" s="38" t="str">
        <f t="shared" si="7"/>
        <v>INR  Two Hundred &amp; Ninety Two  Only</v>
      </c>
      <c r="IE43" s="21">
        <v>1.01</v>
      </c>
      <c r="IF43" s="21" t="s">
        <v>37</v>
      </c>
      <c r="IG43" s="21" t="s">
        <v>33</v>
      </c>
      <c r="IH43" s="21">
        <v>123.223</v>
      </c>
      <c r="II43" s="21" t="s">
        <v>35</v>
      </c>
    </row>
    <row r="44" spans="1:243" s="20" customFormat="1" ht="15.75">
      <c r="A44" s="33">
        <v>7.3</v>
      </c>
      <c r="B44" s="68" t="s">
        <v>85</v>
      </c>
      <c r="C44" s="34" t="s">
        <v>184</v>
      </c>
      <c r="D44" s="51">
        <v>1</v>
      </c>
      <c r="E44" s="69" t="s">
        <v>153</v>
      </c>
      <c r="F44" s="51">
        <v>336</v>
      </c>
      <c r="G44" s="22"/>
      <c r="H44" s="22"/>
      <c r="I44" s="36" t="s">
        <v>36</v>
      </c>
      <c r="J44" s="17">
        <f>IF(I44="Less(-)",-1,1)</f>
        <v>1</v>
      </c>
      <c r="K44" s="18" t="s">
        <v>46</v>
      </c>
      <c r="L44" s="18" t="s">
        <v>6</v>
      </c>
      <c r="M44" s="39"/>
      <c r="N44" s="22"/>
      <c r="O44" s="22"/>
      <c r="P44" s="37"/>
      <c r="Q44" s="22"/>
      <c r="R44" s="22"/>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67">
        <f>total_amount_ba($B$2,$D$2,D44,F44,J44,K44,M44)</f>
        <v>336</v>
      </c>
      <c r="BB44" s="58">
        <f t="shared" si="6"/>
        <v>336</v>
      </c>
      <c r="BC44" s="38" t="str">
        <f t="shared" si="7"/>
        <v>INR  Three Hundred &amp; Thirty Six  Only</v>
      </c>
      <c r="IE44" s="21">
        <v>1.02</v>
      </c>
      <c r="IF44" s="21" t="s">
        <v>38</v>
      </c>
      <c r="IG44" s="21" t="s">
        <v>39</v>
      </c>
      <c r="IH44" s="21">
        <v>213</v>
      </c>
      <c r="II44" s="21" t="s">
        <v>35</v>
      </c>
    </row>
    <row r="45" spans="1:243" s="20" customFormat="1" ht="15.75">
      <c r="A45" s="33">
        <v>7.4</v>
      </c>
      <c r="B45" s="68" t="s">
        <v>86</v>
      </c>
      <c r="C45" s="34" t="s">
        <v>185</v>
      </c>
      <c r="D45" s="51">
        <v>1</v>
      </c>
      <c r="E45" s="69" t="s">
        <v>153</v>
      </c>
      <c r="F45" s="51">
        <v>381</v>
      </c>
      <c r="G45" s="22"/>
      <c r="H45" s="22"/>
      <c r="I45" s="36" t="s">
        <v>36</v>
      </c>
      <c r="J45" s="17">
        <f>IF(I45="Less(-)",-1,1)</f>
        <v>1</v>
      </c>
      <c r="K45" s="18" t="s">
        <v>46</v>
      </c>
      <c r="L45" s="18" t="s">
        <v>6</v>
      </c>
      <c r="M45" s="39"/>
      <c r="N45" s="22"/>
      <c r="O45" s="22"/>
      <c r="P45" s="37"/>
      <c r="Q45" s="22"/>
      <c r="R45" s="22"/>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7">
        <f>total_amount_ba($B$2,$D$2,D45,F45,J45,K45,M45)</f>
        <v>381</v>
      </c>
      <c r="BB45" s="58">
        <f t="shared" si="6"/>
        <v>381</v>
      </c>
      <c r="BC45" s="38" t="str">
        <f t="shared" si="7"/>
        <v>INR  Three Hundred &amp; Eighty One  Only</v>
      </c>
      <c r="IE45" s="21">
        <v>2</v>
      </c>
      <c r="IF45" s="21" t="s">
        <v>32</v>
      </c>
      <c r="IG45" s="21" t="s">
        <v>40</v>
      </c>
      <c r="IH45" s="21">
        <v>10</v>
      </c>
      <c r="II45" s="21" t="s">
        <v>35</v>
      </c>
    </row>
    <row r="46" spans="1:243" s="20" customFormat="1" ht="189">
      <c r="A46" s="33">
        <v>8</v>
      </c>
      <c r="B46" s="68" t="s">
        <v>87</v>
      </c>
      <c r="C46" s="34" t="s">
        <v>186</v>
      </c>
      <c r="D46" s="51"/>
      <c r="E46" s="15"/>
      <c r="F46" s="36"/>
      <c r="G46" s="16"/>
      <c r="H46" s="16"/>
      <c r="I46" s="36"/>
      <c r="J46" s="17"/>
      <c r="K46" s="18"/>
      <c r="L46" s="18"/>
      <c r="M46" s="19"/>
      <c r="N46" s="22"/>
      <c r="O46" s="22"/>
      <c r="P46" s="37"/>
      <c r="Q46" s="22"/>
      <c r="R46" s="22"/>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66"/>
      <c r="BB46" s="57"/>
      <c r="BC46" s="38"/>
      <c r="IE46" s="21">
        <v>1.01</v>
      </c>
      <c r="IF46" s="21" t="s">
        <v>37</v>
      </c>
      <c r="IG46" s="21" t="s">
        <v>33</v>
      </c>
      <c r="IH46" s="21">
        <v>123.223</v>
      </c>
      <c r="II46" s="21" t="s">
        <v>35</v>
      </c>
    </row>
    <row r="47" spans="1:243" s="20" customFormat="1" ht="28.5">
      <c r="A47" s="33">
        <v>8.1</v>
      </c>
      <c r="B47" s="68" t="s">
        <v>88</v>
      </c>
      <c r="C47" s="34" t="s">
        <v>187</v>
      </c>
      <c r="D47" s="51">
        <v>1</v>
      </c>
      <c r="E47" s="69" t="s">
        <v>153</v>
      </c>
      <c r="F47" s="51">
        <v>4959</v>
      </c>
      <c r="G47" s="22"/>
      <c r="H47" s="22"/>
      <c r="I47" s="36" t="s">
        <v>36</v>
      </c>
      <c r="J47" s="17">
        <f>IF(I47="Less(-)",-1,1)</f>
        <v>1</v>
      </c>
      <c r="K47" s="18" t="s">
        <v>46</v>
      </c>
      <c r="L47" s="18" t="s">
        <v>6</v>
      </c>
      <c r="M47" s="39"/>
      <c r="N47" s="22"/>
      <c r="O47" s="22"/>
      <c r="P47" s="37"/>
      <c r="Q47" s="22"/>
      <c r="R47" s="22"/>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67">
        <f>total_amount_ba($B$2,$D$2,D47,F47,J47,K47,M47)</f>
        <v>4959</v>
      </c>
      <c r="BB47" s="58">
        <f t="shared" si="6"/>
        <v>4959</v>
      </c>
      <c r="BC47" s="38" t="str">
        <f t="shared" si="7"/>
        <v>INR  Four Thousand Nine Hundred &amp; Fifty Nine  Only</v>
      </c>
      <c r="IE47" s="21">
        <v>1.02</v>
      </c>
      <c r="IF47" s="21" t="s">
        <v>38</v>
      </c>
      <c r="IG47" s="21" t="s">
        <v>39</v>
      </c>
      <c r="IH47" s="21">
        <v>213</v>
      </c>
      <c r="II47" s="21" t="s">
        <v>35</v>
      </c>
    </row>
    <row r="48" spans="1:243" s="20" customFormat="1" ht="28.5">
      <c r="A48" s="33">
        <v>8.2</v>
      </c>
      <c r="B48" s="68" t="s">
        <v>89</v>
      </c>
      <c r="C48" s="34" t="s">
        <v>188</v>
      </c>
      <c r="D48" s="51">
        <v>1</v>
      </c>
      <c r="E48" s="69" t="s">
        <v>153</v>
      </c>
      <c r="F48" s="51">
        <v>8617</v>
      </c>
      <c r="G48" s="22"/>
      <c r="H48" s="22"/>
      <c r="I48" s="36" t="s">
        <v>36</v>
      </c>
      <c r="J48" s="17">
        <f>IF(I48="Less(-)",-1,1)</f>
        <v>1</v>
      </c>
      <c r="K48" s="18" t="s">
        <v>46</v>
      </c>
      <c r="L48" s="18" t="s">
        <v>6</v>
      </c>
      <c r="M48" s="39"/>
      <c r="N48" s="22"/>
      <c r="O48" s="22"/>
      <c r="P48" s="37"/>
      <c r="Q48" s="22"/>
      <c r="R48" s="22"/>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7">
        <f>total_amount_ba($B$2,$D$2,D48,F48,J48,K48,M48)</f>
        <v>8617</v>
      </c>
      <c r="BB48" s="58">
        <f t="shared" si="6"/>
        <v>8617</v>
      </c>
      <c r="BC48" s="38" t="str">
        <f t="shared" si="7"/>
        <v>INR  Eight Thousand Six Hundred &amp; Seventeen  Only</v>
      </c>
      <c r="IE48" s="21">
        <v>2</v>
      </c>
      <c r="IF48" s="21" t="s">
        <v>32</v>
      </c>
      <c r="IG48" s="21" t="s">
        <v>40</v>
      </c>
      <c r="IH48" s="21">
        <v>10</v>
      </c>
      <c r="II48" s="21" t="s">
        <v>35</v>
      </c>
    </row>
    <row r="49" spans="1:243" s="20" customFormat="1" ht="110.25">
      <c r="A49" s="33">
        <v>9</v>
      </c>
      <c r="B49" s="68" t="s">
        <v>90</v>
      </c>
      <c r="C49" s="34" t="s">
        <v>189</v>
      </c>
      <c r="D49" s="51"/>
      <c r="E49" s="15"/>
      <c r="F49" s="36"/>
      <c r="G49" s="16"/>
      <c r="H49" s="16"/>
      <c r="I49" s="36"/>
      <c r="J49" s="17"/>
      <c r="K49" s="18"/>
      <c r="L49" s="18"/>
      <c r="M49" s="19"/>
      <c r="N49" s="22"/>
      <c r="O49" s="22"/>
      <c r="P49" s="37"/>
      <c r="Q49" s="22"/>
      <c r="R49" s="22"/>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66"/>
      <c r="BB49" s="57"/>
      <c r="BC49" s="38"/>
      <c r="IE49" s="21">
        <v>3</v>
      </c>
      <c r="IF49" s="21" t="s">
        <v>41</v>
      </c>
      <c r="IG49" s="21" t="s">
        <v>42</v>
      </c>
      <c r="IH49" s="21">
        <v>10</v>
      </c>
      <c r="II49" s="21" t="s">
        <v>35</v>
      </c>
    </row>
    <row r="50" spans="1:243" s="20" customFormat="1" ht="28.5">
      <c r="A50" s="33">
        <v>9.1</v>
      </c>
      <c r="B50" s="68" t="s">
        <v>91</v>
      </c>
      <c r="C50" s="34" t="s">
        <v>190</v>
      </c>
      <c r="D50" s="51">
        <v>27</v>
      </c>
      <c r="E50" s="69" t="s">
        <v>153</v>
      </c>
      <c r="F50" s="51">
        <v>174</v>
      </c>
      <c r="G50" s="22"/>
      <c r="H50" s="22"/>
      <c r="I50" s="36" t="s">
        <v>36</v>
      </c>
      <c r="J50" s="17">
        <f aca="true" t="shared" si="8" ref="J50:J56">IF(I50="Less(-)",-1,1)</f>
        <v>1</v>
      </c>
      <c r="K50" s="18" t="s">
        <v>46</v>
      </c>
      <c r="L50" s="18" t="s">
        <v>6</v>
      </c>
      <c r="M50" s="39"/>
      <c r="N50" s="22"/>
      <c r="O50" s="22"/>
      <c r="P50" s="37"/>
      <c r="Q50" s="22"/>
      <c r="R50" s="22"/>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67">
        <f aca="true" t="shared" si="9" ref="BA50:BA56">total_amount_ba($B$2,$D$2,D50,F50,J50,K50,M50)</f>
        <v>4698</v>
      </c>
      <c r="BB50" s="58">
        <f t="shared" si="6"/>
        <v>4698</v>
      </c>
      <c r="BC50" s="38" t="str">
        <f t="shared" si="7"/>
        <v>INR  Four Thousand Six Hundred &amp; Ninety Eight  Only</v>
      </c>
      <c r="IE50" s="21">
        <v>1.01</v>
      </c>
      <c r="IF50" s="21" t="s">
        <v>37</v>
      </c>
      <c r="IG50" s="21" t="s">
        <v>33</v>
      </c>
      <c r="IH50" s="21">
        <v>123.223</v>
      </c>
      <c r="II50" s="21" t="s">
        <v>35</v>
      </c>
    </row>
    <row r="51" spans="1:243" s="20" customFormat="1" ht="28.5">
      <c r="A51" s="33">
        <v>9.2</v>
      </c>
      <c r="B51" s="68" t="s">
        <v>92</v>
      </c>
      <c r="C51" s="34" t="s">
        <v>191</v>
      </c>
      <c r="D51" s="51">
        <v>4</v>
      </c>
      <c r="E51" s="69" t="s">
        <v>153</v>
      </c>
      <c r="F51" s="51">
        <v>488</v>
      </c>
      <c r="G51" s="22"/>
      <c r="H51" s="22"/>
      <c r="I51" s="36" t="s">
        <v>36</v>
      </c>
      <c r="J51" s="17">
        <f t="shared" si="8"/>
        <v>1</v>
      </c>
      <c r="K51" s="18" t="s">
        <v>46</v>
      </c>
      <c r="L51" s="18" t="s">
        <v>6</v>
      </c>
      <c r="M51" s="39"/>
      <c r="N51" s="22"/>
      <c r="O51" s="22"/>
      <c r="P51" s="37"/>
      <c r="Q51" s="22"/>
      <c r="R51" s="22"/>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67">
        <f t="shared" si="9"/>
        <v>1952</v>
      </c>
      <c r="BB51" s="58">
        <f t="shared" si="6"/>
        <v>1952</v>
      </c>
      <c r="BC51" s="38" t="str">
        <f t="shared" si="7"/>
        <v>INR  One Thousand Nine Hundred &amp; Fifty Two  Only</v>
      </c>
      <c r="IE51" s="21">
        <v>1.02</v>
      </c>
      <c r="IF51" s="21" t="s">
        <v>38</v>
      </c>
      <c r="IG51" s="21" t="s">
        <v>39</v>
      </c>
      <c r="IH51" s="21">
        <v>213</v>
      </c>
      <c r="II51" s="21" t="s">
        <v>35</v>
      </c>
    </row>
    <row r="52" spans="1:243" s="20" customFormat="1" ht="28.5">
      <c r="A52" s="33">
        <v>9.3</v>
      </c>
      <c r="B52" s="68" t="s">
        <v>93</v>
      </c>
      <c r="C52" s="34" t="s">
        <v>192</v>
      </c>
      <c r="D52" s="51">
        <v>4</v>
      </c>
      <c r="E52" s="69" t="s">
        <v>153</v>
      </c>
      <c r="F52" s="51">
        <v>724</v>
      </c>
      <c r="G52" s="22"/>
      <c r="H52" s="22"/>
      <c r="I52" s="36" t="s">
        <v>36</v>
      </c>
      <c r="J52" s="17">
        <f t="shared" si="8"/>
        <v>1</v>
      </c>
      <c r="K52" s="18" t="s">
        <v>46</v>
      </c>
      <c r="L52" s="18" t="s">
        <v>6</v>
      </c>
      <c r="M52" s="39"/>
      <c r="N52" s="22"/>
      <c r="O52" s="22"/>
      <c r="P52" s="37"/>
      <c r="Q52" s="22"/>
      <c r="R52" s="22"/>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67">
        <f t="shared" si="9"/>
        <v>2896</v>
      </c>
      <c r="BB52" s="58">
        <f t="shared" si="6"/>
        <v>2896</v>
      </c>
      <c r="BC52" s="38" t="str">
        <f t="shared" si="7"/>
        <v>INR  Two Thousand Eight Hundred &amp; Ninety Six  Only</v>
      </c>
      <c r="IE52" s="21">
        <v>2</v>
      </c>
      <c r="IF52" s="21" t="s">
        <v>32</v>
      </c>
      <c r="IG52" s="21" t="s">
        <v>40</v>
      </c>
      <c r="IH52" s="21">
        <v>10</v>
      </c>
      <c r="II52" s="21" t="s">
        <v>35</v>
      </c>
    </row>
    <row r="53" spans="1:243" s="20" customFormat="1" ht="15.75">
      <c r="A53" s="33">
        <v>9.4</v>
      </c>
      <c r="B53" s="68" t="s">
        <v>94</v>
      </c>
      <c r="C53" s="34" t="s">
        <v>193</v>
      </c>
      <c r="D53" s="51">
        <v>1</v>
      </c>
      <c r="E53" s="69" t="s">
        <v>153</v>
      </c>
      <c r="F53" s="51">
        <v>957</v>
      </c>
      <c r="G53" s="22"/>
      <c r="H53" s="22"/>
      <c r="I53" s="36" t="s">
        <v>36</v>
      </c>
      <c r="J53" s="17">
        <f t="shared" si="8"/>
        <v>1</v>
      </c>
      <c r="K53" s="18" t="s">
        <v>46</v>
      </c>
      <c r="L53" s="18" t="s">
        <v>6</v>
      </c>
      <c r="M53" s="39"/>
      <c r="N53" s="22"/>
      <c r="O53" s="22"/>
      <c r="P53" s="37"/>
      <c r="Q53" s="22"/>
      <c r="R53" s="22"/>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67">
        <f t="shared" si="9"/>
        <v>957</v>
      </c>
      <c r="BB53" s="58">
        <f t="shared" si="6"/>
        <v>957</v>
      </c>
      <c r="BC53" s="38" t="str">
        <f t="shared" si="7"/>
        <v>INR  Nine Hundred &amp; Fifty Seven  Only</v>
      </c>
      <c r="IE53" s="21">
        <v>1.01</v>
      </c>
      <c r="IF53" s="21" t="s">
        <v>37</v>
      </c>
      <c r="IG53" s="21" t="s">
        <v>33</v>
      </c>
      <c r="IH53" s="21">
        <v>123.223</v>
      </c>
      <c r="II53" s="21" t="s">
        <v>35</v>
      </c>
    </row>
    <row r="54" spans="1:243" s="20" customFormat="1" ht="28.5">
      <c r="A54" s="33">
        <v>9.5</v>
      </c>
      <c r="B54" s="70" t="s">
        <v>95</v>
      </c>
      <c r="C54" s="34" t="s">
        <v>194</v>
      </c>
      <c r="D54" s="51">
        <v>3</v>
      </c>
      <c r="E54" s="71" t="s">
        <v>152</v>
      </c>
      <c r="F54" s="51">
        <v>647</v>
      </c>
      <c r="G54" s="22"/>
      <c r="H54" s="22"/>
      <c r="I54" s="36" t="s">
        <v>36</v>
      </c>
      <c r="J54" s="17">
        <f t="shared" si="8"/>
        <v>1</v>
      </c>
      <c r="K54" s="18" t="s">
        <v>46</v>
      </c>
      <c r="L54" s="18" t="s">
        <v>6</v>
      </c>
      <c r="M54" s="39"/>
      <c r="N54" s="22"/>
      <c r="O54" s="22"/>
      <c r="P54" s="37"/>
      <c r="Q54" s="22"/>
      <c r="R54" s="22"/>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67">
        <f t="shared" si="9"/>
        <v>1941</v>
      </c>
      <c r="BB54" s="58">
        <f t="shared" si="6"/>
        <v>1941</v>
      </c>
      <c r="BC54" s="38" t="str">
        <f t="shared" si="7"/>
        <v>INR  One Thousand Nine Hundred &amp; Forty One  Only</v>
      </c>
      <c r="IE54" s="21">
        <v>1.02</v>
      </c>
      <c r="IF54" s="21" t="s">
        <v>38</v>
      </c>
      <c r="IG54" s="21" t="s">
        <v>39</v>
      </c>
      <c r="IH54" s="21">
        <v>213</v>
      </c>
      <c r="II54" s="21" t="s">
        <v>35</v>
      </c>
    </row>
    <row r="55" spans="1:243" s="20" customFormat="1" ht="28.5">
      <c r="A55" s="33">
        <v>9.6</v>
      </c>
      <c r="B55" s="70" t="s">
        <v>96</v>
      </c>
      <c r="C55" s="34" t="s">
        <v>195</v>
      </c>
      <c r="D55" s="51">
        <v>3</v>
      </c>
      <c r="E55" s="71" t="s">
        <v>152</v>
      </c>
      <c r="F55" s="51">
        <v>2124</v>
      </c>
      <c r="G55" s="22"/>
      <c r="H55" s="22"/>
      <c r="I55" s="36" t="s">
        <v>36</v>
      </c>
      <c r="J55" s="17">
        <f t="shared" si="8"/>
        <v>1</v>
      </c>
      <c r="K55" s="18" t="s">
        <v>46</v>
      </c>
      <c r="L55" s="18" t="s">
        <v>6</v>
      </c>
      <c r="M55" s="39"/>
      <c r="N55" s="22"/>
      <c r="O55" s="22"/>
      <c r="P55" s="37"/>
      <c r="Q55" s="22"/>
      <c r="R55" s="22"/>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67">
        <f t="shared" si="9"/>
        <v>6372</v>
      </c>
      <c r="BB55" s="58">
        <f>BA55+SUM(N55:AZ55)</f>
        <v>6372</v>
      </c>
      <c r="BC55" s="38" t="str">
        <f>SpellNumber(L55,BB55)</f>
        <v>INR  Six Thousand Three Hundred &amp; Seventy Two  Only</v>
      </c>
      <c r="IE55" s="21">
        <v>2</v>
      </c>
      <c r="IF55" s="21" t="s">
        <v>32</v>
      </c>
      <c r="IG55" s="21" t="s">
        <v>40</v>
      </c>
      <c r="IH55" s="21">
        <v>10</v>
      </c>
      <c r="II55" s="21" t="s">
        <v>35</v>
      </c>
    </row>
    <row r="56" spans="1:243" s="20" customFormat="1" ht="28.5">
      <c r="A56" s="33">
        <v>9.7</v>
      </c>
      <c r="B56" s="70" t="s">
        <v>97</v>
      </c>
      <c r="C56" s="34" t="s">
        <v>196</v>
      </c>
      <c r="D56" s="51">
        <v>2</v>
      </c>
      <c r="E56" s="71" t="s">
        <v>152</v>
      </c>
      <c r="F56" s="51">
        <v>2724</v>
      </c>
      <c r="G56" s="22"/>
      <c r="H56" s="22"/>
      <c r="I56" s="36" t="s">
        <v>36</v>
      </c>
      <c r="J56" s="17">
        <f t="shared" si="8"/>
        <v>1</v>
      </c>
      <c r="K56" s="18" t="s">
        <v>46</v>
      </c>
      <c r="L56" s="18" t="s">
        <v>6</v>
      </c>
      <c r="M56" s="39"/>
      <c r="N56" s="22"/>
      <c r="O56" s="22"/>
      <c r="P56" s="37"/>
      <c r="Q56" s="22"/>
      <c r="R56" s="22"/>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67">
        <f t="shared" si="9"/>
        <v>5448</v>
      </c>
      <c r="BB56" s="58">
        <f>BA56+SUM(N56:AZ56)</f>
        <v>5448</v>
      </c>
      <c r="BC56" s="38" t="str">
        <f>SpellNumber(L56,BB56)</f>
        <v>INR  Five Thousand Four Hundred &amp; Forty Eight  Only</v>
      </c>
      <c r="IE56" s="21">
        <v>1.01</v>
      </c>
      <c r="IF56" s="21" t="s">
        <v>37</v>
      </c>
      <c r="IG56" s="21" t="s">
        <v>33</v>
      </c>
      <c r="IH56" s="21">
        <v>123.223</v>
      </c>
      <c r="II56" s="21" t="s">
        <v>35</v>
      </c>
    </row>
    <row r="57" spans="1:243" s="20" customFormat="1" ht="110.25">
      <c r="A57" s="33">
        <v>10</v>
      </c>
      <c r="B57" s="68" t="s">
        <v>98</v>
      </c>
      <c r="C57" s="34" t="s">
        <v>197</v>
      </c>
      <c r="D57" s="51"/>
      <c r="E57" s="15"/>
      <c r="F57" s="36"/>
      <c r="G57" s="16"/>
      <c r="H57" s="16"/>
      <c r="I57" s="36"/>
      <c r="J57" s="17"/>
      <c r="K57" s="18"/>
      <c r="L57" s="18"/>
      <c r="M57" s="19"/>
      <c r="N57" s="22"/>
      <c r="O57" s="22"/>
      <c r="P57" s="37"/>
      <c r="Q57" s="22"/>
      <c r="R57" s="22"/>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66"/>
      <c r="BB57" s="57"/>
      <c r="BC57" s="38"/>
      <c r="IE57" s="21">
        <v>1.02</v>
      </c>
      <c r="IF57" s="21" t="s">
        <v>38</v>
      </c>
      <c r="IG57" s="21" t="s">
        <v>39</v>
      </c>
      <c r="IH57" s="21">
        <v>213</v>
      </c>
      <c r="II57" s="21" t="s">
        <v>35</v>
      </c>
    </row>
    <row r="58" spans="1:243" s="20" customFormat="1" ht="28.5">
      <c r="A58" s="33">
        <v>10.1</v>
      </c>
      <c r="B58" s="68" t="s">
        <v>99</v>
      </c>
      <c r="C58" s="34" t="s">
        <v>198</v>
      </c>
      <c r="D58" s="51">
        <v>2</v>
      </c>
      <c r="E58" s="69" t="s">
        <v>153</v>
      </c>
      <c r="F58" s="51">
        <v>6580</v>
      </c>
      <c r="G58" s="22"/>
      <c r="H58" s="22"/>
      <c r="I58" s="36" t="s">
        <v>36</v>
      </c>
      <c r="J58" s="17">
        <f>IF(I58="Less(-)",-1,1)</f>
        <v>1</v>
      </c>
      <c r="K58" s="18" t="s">
        <v>46</v>
      </c>
      <c r="L58" s="18" t="s">
        <v>6</v>
      </c>
      <c r="M58" s="39"/>
      <c r="N58" s="22"/>
      <c r="O58" s="22"/>
      <c r="P58" s="37"/>
      <c r="Q58" s="22"/>
      <c r="R58" s="22"/>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67">
        <f>total_amount_ba($B$2,$D$2,D58,F58,J58,K58,M58)</f>
        <v>13160</v>
      </c>
      <c r="BB58" s="58">
        <f>BA58+SUM(N58:AZ58)</f>
        <v>13160</v>
      </c>
      <c r="BC58" s="38" t="str">
        <f>SpellNumber(L58,BB58)</f>
        <v>INR  Thirteen Thousand One Hundred &amp; Sixty  Only</v>
      </c>
      <c r="IE58" s="21">
        <v>2</v>
      </c>
      <c r="IF58" s="21" t="s">
        <v>32</v>
      </c>
      <c r="IG58" s="21" t="s">
        <v>40</v>
      </c>
      <c r="IH58" s="21">
        <v>10</v>
      </c>
      <c r="II58" s="21" t="s">
        <v>35</v>
      </c>
    </row>
    <row r="59" spans="1:243" s="20" customFormat="1" ht="94.5">
      <c r="A59" s="33">
        <v>11</v>
      </c>
      <c r="B59" s="70" t="s">
        <v>100</v>
      </c>
      <c r="C59" s="34" t="s">
        <v>199</v>
      </c>
      <c r="D59" s="51"/>
      <c r="E59" s="15"/>
      <c r="F59" s="36"/>
      <c r="G59" s="16"/>
      <c r="H59" s="16"/>
      <c r="I59" s="36"/>
      <c r="J59" s="17"/>
      <c r="K59" s="18"/>
      <c r="L59" s="18"/>
      <c r="M59" s="19"/>
      <c r="N59" s="22"/>
      <c r="O59" s="22"/>
      <c r="P59" s="37"/>
      <c r="Q59" s="22"/>
      <c r="R59" s="22"/>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66"/>
      <c r="BB59" s="57"/>
      <c r="BC59" s="38"/>
      <c r="IE59" s="21">
        <v>3</v>
      </c>
      <c r="IF59" s="21" t="s">
        <v>41</v>
      </c>
      <c r="IG59" s="21" t="s">
        <v>42</v>
      </c>
      <c r="IH59" s="21">
        <v>10</v>
      </c>
      <c r="II59" s="21" t="s">
        <v>35</v>
      </c>
    </row>
    <row r="60" spans="1:243" s="20" customFormat="1" ht="28.5">
      <c r="A60" s="33">
        <v>11.1</v>
      </c>
      <c r="B60" s="70" t="s">
        <v>101</v>
      </c>
      <c r="C60" s="34" t="s">
        <v>200</v>
      </c>
      <c r="D60" s="51">
        <v>1</v>
      </c>
      <c r="E60" s="71" t="s">
        <v>152</v>
      </c>
      <c r="F60" s="51">
        <v>51233</v>
      </c>
      <c r="G60" s="22"/>
      <c r="H60" s="22"/>
      <c r="I60" s="36" t="s">
        <v>36</v>
      </c>
      <c r="J60" s="17">
        <f>IF(I60="Less(-)",-1,1)</f>
        <v>1</v>
      </c>
      <c r="K60" s="18" t="s">
        <v>46</v>
      </c>
      <c r="L60" s="18" t="s">
        <v>6</v>
      </c>
      <c r="M60" s="39"/>
      <c r="N60" s="22"/>
      <c r="O60" s="22"/>
      <c r="P60" s="37"/>
      <c r="Q60" s="22"/>
      <c r="R60" s="22"/>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67">
        <f>total_amount_ba($B$2,$D$2,D60,F60,J60,K60,M60)</f>
        <v>51233</v>
      </c>
      <c r="BB60" s="58">
        <f>BA60+SUM(N60:AZ60)</f>
        <v>51233</v>
      </c>
      <c r="BC60" s="38" t="str">
        <f>SpellNumber(L60,BB60)</f>
        <v>INR  Fifty One Thousand Two Hundred &amp; Thirty Three  Only</v>
      </c>
      <c r="IE60" s="21">
        <v>1.01</v>
      </c>
      <c r="IF60" s="21" t="s">
        <v>37</v>
      </c>
      <c r="IG60" s="21" t="s">
        <v>33</v>
      </c>
      <c r="IH60" s="21">
        <v>123.223</v>
      </c>
      <c r="II60" s="21" t="s">
        <v>35</v>
      </c>
    </row>
    <row r="61" spans="1:243" s="20" customFormat="1" ht="47.25">
      <c r="A61" s="33">
        <v>12</v>
      </c>
      <c r="B61" s="70" t="s">
        <v>102</v>
      </c>
      <c r="C61" s="34" t="s">
        <v>201</v>
      </c>
      <c r="D61" s="51">
        <v>5</v>
      </c>
      <c r="E61" s="71" t="s">
        <v>152</v>
      </c>
      <c r="F61" s="51">
        <v>817</v>
      </c>
      <c r="G61" s="22"/>
      <c r="H61" s="22"/>
      <c r="I61" s="36" t="s">
        <v>36</v>
      </c>
      <c r="J61" s="17">
        <f>IF(I61="Less(-)",-1,1)</f>
        <v>1</v>
      </c>
      <c r="K61" s="18" t="s">
        <v>46</v>
      </c>
      <c r="L61" s="18" t="s">
        <v>6</v>
      </c>
      <c r="M61" s="39"/>
      <c r="N61" s="22"/>
      <c r="O61" s="22"/>
      <c r="P61" s="37"/>
      <c r="Q61" s="22"/>
      <c r="R61" s="22"/>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67">
        <f>total_amount_ba($B$2,$D$2,D61,F61,J61,K61,M61)</f>
        <v>4085</v>
      </c>
      <c r="BB61" s="58">
        <f>BA61+SUM(N61:AZ61)</f>
        <v>4085</v>
      </c>
      <c r="BC61" s="38" t="str">
        <f>SpellNumber(L61,BB61)</f>
        <v>INR  Four Thousand  &amp;Eighty Five  Only</v>
      </c>
      <c r="IE61" s="21">
        <v>1.02</v>
      </c>
      <c r="IF61" s="21" t="s">
        <v>38</v>
      </c>
      <c r="IG61" s="21" t="s">
        <v>39</v>
      </c>
      <c r="IH61" s="21">
        <v>213</v>
      </c>
      <c r="II61" s="21" t="s">
        <v>35</v>
      </c>
    </row>
    <row r="62" spans="1:243" s="20" customFormat="1" ht="126">
      <c r="A62" s="33">
        <v>13</v>
      </c>
      <c r="B62" s="70" t="s">
        <v>103</v>
      </c>
      <c r="C62" s="34" t="s">
        <v>202</v>
      </c>
      <c r="D62" s="51">
        <v>3</v>
      </c>
      <c r="E62" s="71" t="s">
        <v>152</v>
      </c>
      <c r="F62" s="51">
        <v>3124</v>
      </c>
      <c r="G62" s="22"/>
      <c r="H62" s="22"/>
      <c r="I62" s="36" t="s">
        <v>36</v>
      </c>
      <c r="J62" s="17">
        <f>IF(I62="Less(-)",-1,1)</f>
        <v>1</v>
      </c>
      <c r="K62" s="18" t="s">
        <v>46</v>
      </c>
      <c r="L62" s="18" t="s">
        <v>6</v>
      </c>
      <c r="M62" s="39"/>
      <c r="N62" s="22"/>
      <c r="O62" s="22"/>
      <c r="P62" s="37"/>
      <c r="Q62" s="22"/>
      <c r="R62" s="22"/>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67">
        <f>total_amount_ba($B$2,$D$2,D62,F62,J62,K62,M62)</f>
        <v>9372</v>
      </c>
      <c r="BB62" s="58">
        <f>BA62+SUM(N62:AZ62)</f>
        <v>9372</v>
      </c>
      <c r="BC62" s="38" t="str">
        <f>SpellNumber(L62,BB62)</f>
        <v>INR  Nine Thousand Three Hundred &amp; Seventy Two  Only</v>
      </c>
      <c r="IE62" s="21">
        <v>2</v>
      </c>
      <c r="IF62" s="21" t="s">
        <v>32</v>
      </c>
      <c r="IG62" s="21" t="s">
        <v>40</v>
      </c>
      <c r="IH62" s="21">
        <v>10</v>
      </c>
      <c r="II62" s="21" t="s">
        <v>35</v>
      </c>
    </row>
    <row r="63" spans="1:243" s="20" customFormat="1" ht="94.5">
      <c r="A63" s="33">
        <v>14</v>
      </c>
      <c r="B63" s="70" t="s">
        <v>104</v>
      </c>
      <c r="C63" s="34" t="s">
        <v>203</v>
      </c>
      <c r="D63" s="51"/>
      <c r="E63" s="15"/>
      <c r="F63" s="36"/>
      <c r="G63" s="16"/>
      <c r="H63" s="16"/>
      <c r="I63" s="36"/>
      <c r="J63" s="17"/>
      <c r="K63" s="18"/>
      <c r="L63" s="18"/>
      <c r="M63" s="19"/>
      <c r="N63" s="22"/>
      <c r="O63" s="22"/>
      <c r="P63" s="37"/>
      <c r="Q63" s="22"/>
      <c r="R63" s="22"/>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66"/>
      <c r="BB63" s="57"/>
      <c r="BC63" s="38"/>
      <c r="IE63" s="21">
        <v>1.01</v>
      </c>
      <c r="IF63" s="21" t="s">
        <v>37</v>
      </c>
      <c r="IG63" s="21" t="s">
        <v>33</v>
      </c>
      <c r="IH63" s="21">
        <v>123.223</v>
      </c>
      <c r="II63" s="21" t="s">
        <v>35</v>
      </c>
    </row>
    <row r="64" spans="1:243" s="20" customFormat="1" ht="47.25">
      <c r="A64" s="33">
        <v>14.1</v>
      </c>
      <c r="B64" s="68" t="s">
        <v>105</v>
      </c>
      <c r="C64" s="34" t="s">
        <v>204</v>
      </c>
      <c r="D64" s="51">
        <v>5</v>
      </c>
      <c r="E64" s="71" t="s">
        <v>151</v>
      </c>
      <c r="F64" s="51">
        <v>1354</v>
      </c>
      <c r="G64" s="22"/>
      <c r="H64" s="22"/>
      <c r="I64" s="36" t="s">
        <v>36</v>
      </c>
      <c r="J64" s="17">
        <f>IF(I64="Less(-)",-1,1)</f>
        <v>1</v>
      </c>
      <c r="K64" s="18" t="s">
        <v>46</v>
      </c>
      <c r="L64" s="18" t="s">
        <v>6</v>
      </c>
      <c r="M64" s="39"/>
      <c r="N64" s="22"/>
      <c r="O64" s="22"/>
      <c r="P64" s="37"/>
      <c r="Q64" s="22"/>
      <c r="R64" s="22"/>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67">
        <f>total_amount_ba($B$2,$D$2,D64,F64,J64,K64,M64)</f>
        <v>6770</v>
      </c>
      <c r="BB64" s="58">
        <f>BA64+SUM(N64:AZ64)</f>
        <v>6770</v>
      </c>
      <c r="BC64" s="38" t="str">
        <f>SpellNumber(L64,BB64)</f>
        <v>INR  Six Thousand Seven Hundred &amp; Seventy  Only</v>
      </c>
      <c r="IE64" s="21">
        <v>1.02</v>
      </c>
      <c r="IF64" s="21" t="s">
        <v>38</v>
      </c>
      <c r="IG64" s="21" t="s">
        <v>39</v>
      </c>
      <c r="IH64" s="21">
        <v>213</v>
      </c>
      <c r="II64" s="21" t="s">
        <v>35</v>
      </c>
    </row>
    <row r="65" spans="1:243" s="20" customFormat="1" ht="28.5">
      <c r="A65" s="33">
        <v>14.2</v>
      </c>
      <c r="B65" s="72" t="s">
        <v>106</v>
      </c>
      <c r="C65" s="34" t="s">
        <v>205</v>
      </c>
      <c r="D65" s="51">
        <v>5</v>
      </c>
      <c r="E65" s="71" t="s">
        <v>151</v>
      </c>
      <c r="F65" s="51">
        <v>1064</v>
      </c>
      <c r="G65" s="22"/>
      <c r="H65" s="22"/>
      <c r="I65" s="36" t="s">
        <v>36</v>
      </c>
      <c r="J65" s="17">
        <f>IF(I65="Less(-)",-1,1)</f>
        <v>1</v>
      </c>
      <c r="K65" s="18" t="s">
        <v>46</v>
      </c>
      <c r="L65" s="18" t="s">
        <v>6</v>
      </c>
      <c r="M65" s="39"/>
      <c r="N65" s="22"/>
      <c r="O65" s="22"/>
      <c r="P65" s="37"/>
      <c r="Q65" s="22"/>
      <c r="R65" s="22"/>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67">
        <f>total_amount_ba($B$2,$D$2,D65,F65,J65,K65,M65)</f>
        <v>5320</v>
      </c>
      <c r="BB65" s="58">
        <f>BA65+SUM(N65:AZ65)</f>
        <v>5320</v>
      </c>
      <c r="BC65" s="38" t="str">
        <f>SpellNumber(L65,BB65)</f>
        <v>INR  Five Thousand Three Hundred &amp; Twenty  Only</v>
      </c>
      <c r="IE65" s="21">
        <v>2</v>
      </c>
      <c r="IF65" s="21" t="s">
        <v>32</v>
      </c>
      <c r="IG65" s="21" t="s">
        <v>40</v>
      </c>
      <c r="IH65" s="21">
        <v>10</v>
      </c>
      <c r="II65" s="21" t="s">
        <v>35</v>
      </c>
    </row>
    <row r="66" spans="1:243" s="20" customFormat="1" ht="28.5">
      <c r="A66" s="33">
        <v>14.3</v>
      </c>
      <c r="B66" s="72" t="s">
        <v>107</v>
      </c>
      <c r="C66" s="34" t="s">
        <v>206</v>
      </c>
      <c r="D66" s="51">
        <v>25</v>
      </c>
      <c r="E66" s="71" t="s">
        <v>151</v>
      </c>
      <c r="F66" s="51">
        <v>1128</v>
      </c>
      <c r="G66" s="22"/>
      <c r="H66" s="22"/>
      <c r="I66" s="36" t="s">
        <v>36</v>
      </c>
      <c r="J66" s="17">
        <f>IF(I66="Less(-)",-1,1)</f>
        <v>1</v>
      </c>
      <c r="K66" s="18" t="s">
        <v>46</v>
      </c>
      <c r="L66" s="18" t="s">
        <v>6</v>
      </c>
      <c r="M66" s="39"/>
      <c r="N66" s="22"/>
      <c r="O66" s="22"/>
      <c r="P66" s="37"/>
      <c r="Q66" s="22"/>
      <c r="R66" s="22"/>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67">
        <f>total_amount_ba($B$2,$D$2,D66,F66,J66,K66,M66)</f>
        <v>28200</v>
      </c>
      <c r="BB66" s="58">
        <f>BA66+SUM(N66:AZ66)</f>
        <v>28200</v>
      </c>
      <c r="BC66" s="38" t="str">
        <f>SpellNumber(L66,BB66)</f>
        <v>INR  Twenty Eight Thousand Two Hundred    Only</v>
      </c>
      <c r="IE66" s="21">
        <v>3</v>
      </c>
      <c r="IF66" s="21" t="s">
        <v>41</v>
      </c>
      <c r="IG66" s="21" t="s">
        <v>42</v>
      </c>
      <c r="IH66" s="21">
        <v>10</v>
      </c>
      <c r="II66" s="21" t="s">
        <v>35</v>
      </c>
    </row>
    <row r="67" spans="1:243" s="20" customFormat="1" ht="110.25">
      <c r="A67" s="33">
        <v>15</v>
      </c>
      <c r="B67" s="68" t="s">
        <v>108</v>
      </c>
      <c r="C67" s="34" t="s">
        <v>207</v>
      </c>
      <c r="D67" s="51"/>
      <c r="E67" s="15"/>
      <c r="F67" s="36"/>
      <c r="G67" s="16"/>
      <c r="H67" s="16"/>
      <c r="I67" s="36"/>
      <c r="J67" s="17"/>
      <c r="K67" s="18"/>
      <c r="L67" s="18"/>
      <c r="M67" s="19"/>
      <c r="N67" s="22"/>
      <c r="O67" s="22"/>
      <c r="P67" s="37"/>
      <c r="Q67" s="22"/>
      <c r="R67" s="22"/>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66"/>
      <c r="BB67" s="57"/>
      <c r="BC67" s="38"/>
      <c r="IE67" s="21">
        <v>1.01</v>
      </c>
      <c r="IF67" s="21" t="s">
        <v>37</v>
      </c>
      <c r="IG67" s="21" t="s">
        <v>33</v>
      </c>
      <c r="IH67" s="21">
        <v>123.223</v>
      </c>
      <c r="II67" s="21" t="s">
        <v>35</v>
      </c>
    </row>
    <row r="68" spans="1:243" s="20" customFormat="1" ht="15.75">
      <c r="A68" s="33">
        <v>15.1</v>
      </c>
      <c r="B68" s="68" t="s">
        <v>109</v>
      </c>
      <c r="C68" s="34" t="s">
        <v>208</v>
      </c>
      <c r="D68" s="51">
        <v>2</v>
      </c>
      <c r="E68" s="69" t="s">
        <v>153</v>
      </c>
      <c r="F68" s="51">
        <v>429</v>
      </c>
      <c r="G68" s="22"/>
      <c r="H68" s="22"/>
      <c r="I68" s="36" t="s">
        <v>36</v>
      </c>
      <c r="J68" s="17">
        <f>IF(I68="Less(-)",-1,1)</f>
        <v>1</v>
      </c>
      <c r="K68" s="18" t="s">
        <v>46</v>
      </c>
      <c r="L68" s="18" t="s">
        <v>6</v>
      </c>
      <c r="M68" s="39"/>
      <c r="N68" s="22"/>
      <c r="O68" s="22"/>
      <c r="P68" s="37"/>
      <c r="Q68" s="22"/>
      <c r="R68" s="22"/>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67">
        <f>total_amount_ba($B$2,$D$2,D68,F68,J68,K68,M68)</f>
        <v>858</v>
      </c>
      <c r="BB68" s="58">
        <f>BA68+SUM(N68:AZ68)</f>
        <v>858</v>
      </c>
      <c r="BC68" s="38" t="str">
        <f>SpellNumber(L68,BB68)</f>
        <v>INR  Eight Hundred &amp; Fifty Eight  Only</v>
      </c>
      <c r="IE68" s="21">
        <v>1.02</v>
      </c>
      <c r="IF68" s="21" t="s">
        <v>38</v>
      </c>
      <c r="IG68" s="21" t="s">
        <v>39</v>
      </c>
      <c r="IH68" s="21">
        <v>213</v>
      </c>
      <c r="II68" s="21" t="s">
        <v>35</v>
      </c>
    </row>
    <row r="69" spans="1:243" s="20" customFormat="1" ht="78.75">
      <c r="A69" s="33">
        <v>16</v>
      </c>
      <c r="B69" s="70" t="s">
        <v>110</v>
      </c>
      <c r="C69" s="34" t="s">
        <v>209</v>
      </c>
      <c r="D69" s="51">
        <v>2</v>
      </c>
      <c r="E69" s="71" t="s">
        <v>154</v>
      </c>
      <c r="F69" s="51">
        <v>9617</v>
      </c>
      <c r="G69" s="22"/>
      <c r="H69" s="22"/>
      <c r="I69" s="36" t="s">
        <v>36</v>
      </c>
      <c r="J69" s="17">
        <f>IF(I69="Less(-)",-1,1)</f>
        <v>1</v>
      </c>
      <c r="K69" s="18" t="s">
        <v>46</v>
      </c>
      <c r="L69" s="18" t="s">
        <v>6</v>
      </c>
      <c r="M69" s="39"/>
      <c r="N69" s="22"/>
      <c r="O69" s="22"/>
      <c r="P69" s="37"/>
      <c r="Q69" s="22"/>
      <c r="R69" s="22"/>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67">
        <f>total_amount_ba($B$2,$D$2,D69,F69,J69,K69,M69)</f>
        <v>19234</v>
      </c>
      <c r="BB69" s="58">
        <f>BA69+SUM(N69:AZ69)</f>
        <v>19234</v>
      </c>
      <c r="BC69" s="38" t="str">
        <f>SpellNumber(L69,BB69)</f>
        <v>INR  Nineteen Thousand Two Hundred &amp; Thirty Four  Only</v>
      </c>
      <c r="IE69" s="21">
        <v>2</v>
      </c>
      <c r="IF69" s="21" t="s">
        <v>32</v>
      </c>
      <c r="IG69" s="21" t="s">
        <v>40</v>
      </c>
      <c r="IH69" s="21">
        <v>10</v>
      </c>
      <c r="II69" s="21" t="s">
        <v>35</v>
      </c>
    </row>
    <row r="70" spans="1:243" s="20" customFormat="1" ht="47.25">
      <c r="A70" s="33">
        <v>17</v>
      </c>
      <c r="B70" s="70" t="s">
        <v>111</v>
      </c>
      <c r="C70" s="34" t="s">
        <v>210</v>
      </c>
      <c r="D70" s="51">
        <v>20</v>
      </c>
      <c r="E70" s="71" t="s">
        <v>155</v>
      </c>
      <c r="F70" s="51">
        <v>1441</v>
      </c>
      <c r="G70" s="22"/>
      <c r="H70" s="22"/>
      <c r="I70" s="36" t="s">
        <v>36</v>
      </c>
      <c r="J70" s="17">
        <f>IF(I70="Less(-)",-1,1)</f>
        <v>1</v>
      </c>
      <c r="K70" s="18" t="s">
        <v>46</v>
      </c>
      <c r="L70" s="18" t="s">
        <v>6</v>
      </c>
      <c r="M70" s="39"/>
      <c r="N70" s="22"/>
      <c r="O70" s="22"/>
      <c r="P70" s="37"/>
      <c r="Q70" s="22"/>
      <c r="R70" s="22"/>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67">
        <f>total_amount_ba($B$2,$D$2,D70,F70,J70,K70,M70)</f>
        <v>28820</v>
      </c>
      <c r="BB70" s="58">
        <f>BA70+SUM(N70:AZ70)</f>
        <v>28820</v>
      </c>
      <c r="BC70" s="38" t="str">
        <f>SpellNumber(L70,BB70)</f>
        <v>INR  Twenty Eight Thousand Eight Hundred &amp; Twenty  Only</v>
      </c>
      <c r="IE70" s="21">
        <v>1.01</v>
      </c>
      <c r="IF70" s="21" t="s">
        <v>37</v>
      </c>
      <c r="IG70" s="21" t="s">
        <v>33</v>
      </c>
      <c r="IH70" s="21">
        <v>123.223</v>
      </c>
      <c r="II70" s="21" t="s">
        <v>35</v>
      </c>
    </row>
    <row r="71" spans="1:243" s="20" customFormat="1" ht="63">
      <c r="A71" s="33">
        <v>18</v>
      </c>
      <c r="B71" s="68" t="s">
        <v>112</v>
      </c>
      <c r="C71" s="34" t="s">
        <v>211</v>
      </c>
      <c r="D71" s="51">
        <v>5</v>
      </c>
      <c r="E71" s="71" t="s">
        <v>155</v>
      </c>
      <c r="F71" s="51">
        <v>1900</v>
      </c>
      <c r="G71" s="22"/>
      <c r="H71" s="22"/>
      <c r="I71" s="36" t="s">
        <v>36</v>
      </c>
      <c r="J71" s="17">
        <f>IF(I71="Less(-)",-1,1)</f>
        <v>1</v>
      </c>
      <c r="K71" s="18" t="s">
        <v>46</v>
      </c>
      <c r="L71" s="18" t="s">
        <v>6</v>
      </c>
      <c r="M71" s="39"/>
      <c r="N71" s="22"/>
      <c r="O71" s="22"/>
      <c r="P71" s="37"/>
      <c r="Q71" s="22"/>
      <c r="R71" s="22"/>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67">
        <f>total_amount_ba($B$2,$D$2,D71,F71,J71,K71,M71)</f>
        <v>9500</v>
      </c>
      <c r="BB71" s="58">
        <f>BA71+SUM(N71:AZ71)</f>
        <v>9500</v>
      </c>
      <c r="BC71" s="38" t="str">
        <f>SpellNumber(L71,BB71)</f>
        <v>INR  Nine Thousand Five Hundred    Only</v>
      </c>
      <c r="IE71" s="21">
        <v>1.02</v>
      </c>
      <c r="IF71" s="21" t="s">
        <v>38</v>
      </c>
      <c r="IG71" s="21" t="s">
        <v>39</v>
      </c>
      <c r="IH71" s="21">
        <v>213</v>
      </c>
      <c r="II71" s="21" t="s">
        <v>35</v>
      </c>
    </row>
    <row r="72" spans="1:243" s="20" customFormat="1" ht="47.25">
      <c r="A72" s="33">
        <v>19</v>
      </c>
      <c r="B72" s="70" t="s">
        <v>113</v>
      </c>
      <c r="C72" s="34" t="s">
        <v>212</v>
      </c>
      <c r="D72" s="51"/>
      <c r="E72" s="15"/>
      <c r="F72" s="36"/>
      <c r="G72" s="16"/>
      <c r="H72" s="16"/>
      <c r="I72" s="36"/>
      <c r="J72" s="17"/>
      <c r="K72" s="18"/>
      <c r="L72" s="18"/>
      <c r="M72" s="19"/>
      <c r="N72" s="22"/>
      <c r="O72" s="22"/>
      <c r="P72" s="37"/>
      <c r="Q72" s="22"/>
      <c r="R72" s="22"/>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66"/>
      <c r="BB72" s="57"/>
      <c r="BC72" s="38"/>
      <c r="IE72" s="21">
        <v>2</v>
      </c>
      <c r="IF72" s="21" t="s">
        <v>32</v>
      </c>
      <c r="IG72" s="21" t="s">
        <v>40</v>
      </c>
      <c r="IH72" s="21">
        <v>10</v>
      </c>
      <c r="II72" s="21" t="s">
        <v>35</v>
      </c>
    </row>
    <row r="73" spans="1:243" s="20" customFormat="1" ht="15.75">
      <c r="A73" s="33">
        <v>19.1</v>
      </c>
      <c r="B73" s="70" t="s">
        <v>114</v>
      </c>
      <c r="C73" s="34" t="s">
        <v>213</v>
      </c>
      <c r="D73" s="51">
        <v>5</v>
      </c>
      <c r="E73" s="71" t="s">
        <v>152</v>
      </c>
      <c r="F73" s="51">
        <v>284</v>
      </c>
      <c r="G73" s="22"/>
      <c r="H73" s="22"/>
      <c r="I73" s="36" t="s">
        <v>36</v>
      </c>
      <c r="J73" s="17">
        <f>IF(I73="Less(-)",-1,1)</f>
        <v>1</v>
      </c>
      <c r="K73" s="18" t="s">
        <v>46</v>
      </c>
      <c r="L73" s="18" t="s">
        <v>6</v>
      </c>
      <c r="M73" s="39"/>
      <c r="N73" s="22"/>
      <c r="O73" s="22"/>
      <c r="P73" s="37"/>
      <c r="Q73" s="22"/>
      <c r="R73" s="22"/>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67">
        <f>total_amount_ba($B$2,$D$2,D73,F73,J73,K73,M73)</f>
        <v>1420</v>
      </c>
      <c r="BB73" s="58">
        <f>BA73+SUM(N73:AZ73)</f>
        <v>1420</v>
      </c>
      <c r="BC73" s="38" t="str">
        <f>SpellNumber(L73,BB73)</f>
        <v>INR  One Thousand Four Hundred &amp; Twenty  Only</v>
      </c>
      <c r="IE73" s="21">
        <v>3</v>
      </c>
      <c r="IF73" s="21" t="s">
        <v>41</v>
      </c>
      <c r="IG73" s="21" t="s">
        <v>42</v>
      </c>
      <c r="IH73" s="21">
        <v>10</v>
      </c>
      <c r="II73" s="21" t="s">
        <v>35</v>
      </c>
    </row>
    <row r="74" spans="1:243" s="20" customFormat="1" ht="28.5">
      <c r="A74" s="33">
        <v>19.2</v>
      </c>
      <c r="B74" s="70" t="s">
        <v>115</v>
      </c>
      <c r="C74" s="34" t="s">
        <v>214</v>
      </c>
      <c r="D74" s="51">
        <v>25</v>
      </c>
      <c r="E74" s="71" t="s">
        <v>152</v>
      </c>
      <c r="F74" s="51">
        <v>381</v>
      </c>
      <c r="G74" s="22"/>
      <c r="H74" s="22"/>
      <c r="I74" s="36" t="s">
        <v>36</v>
      </c>
      <c r="J74" s="17">
        <f>IF(I74="Less(-)",-1,1)</f>
        <v>1</v>
      </c>
      <c r="K74" s="18" t="s">
        <v>46</v>
      </c>
      <c r="L74" s="18" t="s">
        <v>6</v>
      </c>
      <c r="M74" s="39"/>
      <c r="N74" s="22"/>
      <c r="O74" s="22"/>
      <c r="P74" s="37"/>
      <c r="Q74" s="22"/>
      <c r="R74" s="22"/>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67">
        <f>total_amount_ba($B$2,$D$2,D74,F74,J74,K74,M74)</f>
        <v>9525</v>
      </c>
      <c r="BB74" s="58">
        <f>BA74+SUM(N74:AZ74)</f>
        <v>9525</v>
      </c>
      <c r="BC74" s="38" t="str">
        <f>SpellNumber(L74,BB74)</f>
        <v>INR  Nine Thousand Five Hundred &amp; Twenty Five  Only</v>
      </c>
      <c r="IE74" s="21">
        <v>1.01</v>
      </c>
      <c r="IF74" s="21" t="s">
        <v>37</v>
      </c>
      <c r="IG74" s="21" t="s">
        <v>33</v>
      </c>
      <c r="IH74" s="21">
        <v>123.223</v>
      </c>
      <c r="II74" s="21" t="s">
        <v>35</v>
      </c>
    </row>
    <row r="75" spans="1:243" s="20" customFormat="1" ht="78.75">
      <c r="A75" s="33">
        <v>20</v>
      </c>
      <c r="B75" s="70" t="s">
        <v>116</v>
      </c>
      <c r="C75" s="34" t="s">
        <v>215</v>
      </c>
      <c r="D75" s="51">
        <v>500</v>
      </c>
      <c r="E75" s="71" t="s">
        <v>151</v>
      </c>
      <c r="F75" s="51">
        <v>17</v>
      </c>
      <c r="G75" s="22"/>
      <c r="H75" s="22"/>
      <c r="I75" s="36" t="s">
        <v>36</v>
      </c>
      <c r="J75" s="17">
        <f>IF(I75="Less(-)",-1,1)</f>
        <v>1</v>
      </c>
      <c r="K75" s="18" t="s">
        <v>46</v>
      </c>
      <c r="L75" s="18" t="s">
        <v>6</v>
      </c>
      <c r="M75" s="39"/>
      <c r="N75" s="22"/>
      <c r="O75" s="22"/>
      <c r="P75" s="37"/>
      <c r="Q75" s="22"/>
      <c r="R75" s="22"/>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67">
        <f>total_amount_ba($B$2,$D$2,D75,F75,J75,K75,M75)</f>
        <v>8500</v>
      </c>
      <c r="BB75" s="58">
        <f>BA75+SUM(N75:AZ75)</f>
        <v>8500</v>
      </c>
      <c r="BC75" s="38" t="str">
        <f>SpellNumber(L75,BB75)</f>
        <v>INR  Eight Thousand Five Hundred    Only</v>
      </c>
      <c r="IE75" s="21">
        <v>1.02</v>
      </c>
      <c r="IF75" s="21" t="s">
        <v>38</v>
      </c>
      <c r="IG75" s="21" t="s">
        <v>39</v>
      </c>
      <c r="IH75" s="21">
        <v>213</v>
      </c>
      <c r="II75" s="21" t="s">
        <v>35</v>
      </c>
    </row>
    <row r="76" spans="1:243" s="20" customFormat="1" ht="63">
      <c r="A76" s="33">
        <v>21</v>
      </c>
      <c r="B76" s="70" t="s">
        <v>117</v>
      </c>
      <c r="C76" s="34" t="s">
        <v>216</v>
      </c>
      <c r="D76" s="51">
        <v>12</v>
      </c>
      <c r="E76" s="71" t="s">
        <v>152</v>
      </c>
      <c r="F76" s="51">
        <v>70</v>
      </c>
      <c r="G76" s="22"/>
      <c r="H76" s="22"/>
      <c r="I76" s="36" t="s">
        <v>36</v>
      </c>
      <c r="J76" s="17">
        <f>IF(I76="Less(-)",-1,1)</f>
        <v>1</v>
      </c>
      <c r="K76" s="18" t="s">
        <v>46</v>
      </c>
      <c r="L76" s="18" t="s">
        <v>6</v>
      </c>
      <c r="M76" s="39"/>
      <c r="N76" s="22"/>
      <c r="O76" s="22"/>
      <c r="P76" s="37"/>
      <c r="Q76" s="22"/>
      <c r="R76" s="22"/>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67">
        <f>total_amount_ba($B$2,$D$2,D76,F76,J76,K76,M76)</f>
        <v>840</v>
      </c>
      <c r="BB76" s="58">
        <f>BA76+SUM(N76:AZ76)</f>
        <v>840</v>
      </c>
      <c r="BC76" s="38" t="str">
        <f>SpellNumber(L76,BB76)</f>
        <v>INR  Eight Hundred &amp; Forty  Only</v>
      </c>
      <c r="IE76" s="21">
        <v>2</v>
      </c>
      <c r="IF76" s="21" t="s">
        <v>32</v>
      </c>
      <c r="IG76" s="21" t="s">
        <v>40</v>
      </c>
      <c r="IH76" s="21">
        <v>10</v>
      </c>
      <c r="II76" s="21" t="s">
        <v>35</v>
      </c>
    </row>
    <row r="77" spans="1:243" s="20" customFormat="1" ht="63">
      <c r="A77" s="33">
        <v>22</v>
      </c>
      <c r="B77" s="68" t="s">
        <v>118</v>
      </c>
      <c r="C77" s="34" t="s">
        <v>217</v>
      </c>
      <c r="D77" s="51">
        <v>4</v>
      </c>
      <c r="E77" s="69" t="s">
        <v>153</v>
      </c>
      <c r="F77" s="51">
        <v>300</v>
      </c>
      <c r="G77" s="22"/>
      <c r="H77" s="22"/>
      <c r="I77" s="36" t="s">
        <v>36</v>
      </c>
      <c r="J77" s="17">
        <f>IF(I77="Less(-)",-1,1)</f>
        <v>1</v>
      </c>
      <c r="K77" s="18" t="s">
        <v>46</v>
      </c>
      <c r="L77" s="18" t="s">
        <v>6</v>
      </c>
      <c r="M77" s="39"/>
      <c r="N77" s="22"/>
      <c r="O77" s="22"/>
      <c r="P77" s="37"/>
      <c r="Q77" s="22"/>
      <c r="R77" s="22"/>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67">
        <f>total_amount_ba($B$2,$D$2,D77,F77,J77,K77,M77)</f>
        <v>1200</v>
      </c>
      <c r="BB77" s="58">
        <f>BA77+SUM(N77:AZ77)</f>
        <v>1200</v>
      </c>
      <c r="BC77" s="38" t="str">
        <f>SpellNumber(L77,BB77)</f>
        <v>INR  One Thousand Two Hundred    Only</v>
      </c>
      <c r="IE77" s="21">
        <v>1.01</v>
      </c>
      <c r="IF77" s="21" t="s">
        <v>37</v>
      </c>
      <c r="IG77" s="21" t="s">
        <v>33</v>
      </c>
      <c r="IH77" s="21">
        <v>123.223</v>
      </c>
      <c r="II77" s="21" t="s">
        <v>35</v>
      </c>
    </row>
    <row r="78" spans="1:243" s="20" customFormat="1" ht="94.5">
      <c r="A78" s="33">
        <v>23</v>
      </c>
      <c r="B78" s="70" t="s">
        <v>119</v>
      </c>
      <c r="C78" s="34" t="s">
        <v>218</v>
      </c>
      <c r="D78" s="51"/>
      <c r="E78" s="15"/>
      <c r="F78" s="36"/>
      <c r="G78" s="16"/>
      <c r="H78" s="16"/>
      <c r="I78" s="36"/>
      <c r="J78" s="17"/>
      <c r="K78" s="18"/>
      <c r="L78" s="18"/>
      <c r="M78" s="19"/>
      <c r="N78" s="22"/>
      <c r="O78" s="22"/>
      <c r="P78" s="37"/>
      <c r="Q78" s="22"/>
      <c r="R78" s="22"/>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66"/>
      <c r="BB78" s="57"/>
      <c r="BC78" s="38"/>
      <c r="IE78" s="21">
        <v>1.02</v>
      </c>
      <c r="IF78" s="21" t="s">
        <v>38</v>
      </c>
      <c r="IG78" s="21" t="s">
        <v>39</v>
      </c>
      <c r="IH78" s="21">
        <v>213</v>
      </c>
      <c r="II78" s="21" t="s">
        <v>35</v>
      </c>
    </row>
    <row r="79" spans="1:243" s="20" customFormat="1" ht="31.5">
      <c r="A79" s="33">
        <v>23.1</v>
      </c>
      <c r="B79" s="70" t="s">
        <v>120</v>
      </c>
      <c r="C79" s="34" t="s">
        <v>219</v>
      </c>
      <c r="D79" s="51">
        <v>10</v>
      </c>
      <c r="E79" s="71" t="s">
        <v>152</v>
      </c>
      <c r="F79" s="51">
        <v>5086</v>
      </c>
      <c r="G79" s="22"/>
      <c r="H79" s="22"/>
      <c r="I79" s="36" t="s">
        <v>36</v>
      </c>
      <c r="J79" s="17">
        <f aca="true" t="shared" si="10" ref="J79:J84">IF(I79="Less(-)",-1,1)</f>
        <v>1</v>
      </c>
      <c r="K79" s="18" t="s">
        <v>46</v>
      </c>
      <c r="L79" s="18" t="s">
        <v>6</v>
      </c>
      <c r="M79" s="39"/>
      <c r="N79" s="22"/>
      <c r="O79" s="22"/>
      <c r="P79" s="37"/>
      <c r="Q79" s="22"/>
      <c r="R79" s="22"/>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67">
        <f aca="true" t="shared" si="11" ref="BA79:BA84">total_amount_ba($B$2,$D$2,D79,F79,J79,K79,M79)</f>
        <v>50860</v>
      </c>
      <c r="BB79" s="58">
        <f aca="true" t="shared" si="12" ref="BB79:BB102">BA79+SUM(N79:AZ79)</f>
        <v>50860</v>
      </c>
      <c r="BC79" s="38" t="str">
        <f aca="true" t="shared" si="13" ref="BC79:BC102">SpellNumber(L79,BB79)</f>
        <v>INR  Fifty Thousand Eight Hundred &amp; Sixty  Only</v>
      </c>
      <c r="IE79" s="21">
        <v>2</v>
      </c>
      <c r="IF79" s="21" t="s">
        <v>32</v>
      </c>
      <c r="IG79" s="21" t="s">
        <v>40</v>
      </c>
      <c r="IH79" s="21">
        <v>10</v>
      </c>
      <c r="II79" s="21" t="s">
        <v>35</v>
      </c>
    </row>
    <row r="80" spans="1:243" s="20" customFormat="1" ht="63">
      <c r="A80" s="33">
        <v>24</v>
      </c>
      <c r="B80" s="70" t="s">
        <v>121</v>
      </c>
      <c r="C80" s="34" t="s">
        <v>220</v>
      </c>
      <c r="D80" s="51">
        <v>125</v>
      </c>
      <c r="E80" s="71" t="s">
        <v>151</v>
      </c>
      <c r="F80" s="51">
        <v>27</v>
      </c>
      <c r="G80" s="22"/>
      <c r="H80" s="22"/>
      <c r="I80" s="36" t="s">
        <v>36</v>
      </c>
      <c r="J80" s="17">
        <f t="shared" si="10"/>
        <v>1</v>
      </c>
      <c r="K80" s="18" t="s">
        <v>46</v>
      </c>
      <c r="L80" s="18" t="s">
        <v>6</v>
      </c>
      <c r="M80" s="39"/>
      <c r="N80" s="22"/>
      <c r="O80" s="22"/>
      <c r="P80" s="37"/>
      <c r="Q80" s="22"/>
      <c r="R80" s="22"/>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67">
        <f t="shared" si="11"/>
        <v>3375</v>
      </c>
      <c r="BB80" s="58">
        <f t="shared" si="12"/>
        <v>3375</v>
      </c>
      <c r="BC80" s="38" t="str">
        <f t="shared" si="13"/>
        <v>INR  Three Thousand Three Hundred &amp; Seventy Five  Only</v>
      </c>
      <c r="IE80" s="21">
        <v>1.01</v>
      </c>
      <c r="IF80" s="21" t="s">
        <v>37</v>
      </c>
      <c r="IG80" s="21" t="s">
        <v>33</v>
      </c>
      <c r="IH80" s="21">
        <v>123.223</v>
      </c>
      <c r="II80" s="21" t="s">
        <v>35</v>
      </c>
    </row>
    <row r="81" spans="1:243" s="20" customFormat="1" ht="63">
      <c r="A81" s="33">
        <v>25</v>
      </c>
      <c r="B81" s="70" t="s">
        <v>122</v>
      </c>
      <c r="C81" s="34" t="s">
        <v>221</v>
      </c>
      <c r="D81" s="51">
        <v>10</v>
      </c>
      <c r="E81" s="71" t="s">
        <v>152</v>
      </c>
      <c r="F81" s="51">
        <v>85</v>
      </c>
      <c r="G81" s="22"/>
      <c r="H81" s="22"/>
      <c r="I81" s="36" t="s">
        <v>36</v>
      </c>
      <c r="J81" s="17">
        <f t="shared" si="10"/>
        <v>1</v>
      </c>
      <c r="K81" s="18" t="s">
        <v>46</v>
      </c>
      <c r="L81" s="18" t="s">
        <v>6</v>
      </c>
      <c r="M81" s="39"/>
      <c r="N81" s="22"/>
      <c r="O81" s="22"/>
      <c r="P81" s="37"/>
      <c r="Q81" s="22"/>
      <c r="R81" s="22"/>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67">
        <f t="shared" si="11"/>
        <v>850</v>
      </c>
      <c r="BB81" s="58">
        <f t="shared" si="12"/>
        <v>850</v>
      </c>
      <c r="BC81" s="38" t="str">
        <f t="shared" si="13"/>
        <v>INR  Eight Hundred &amp; Fifty  Only</v>
      </c>
      <c r="IE81" s="21">
        <v>1.02</v>
      </c>
      <c r="IF81" s="21" t="s">
        <v>38</v>
      </c>
      <c r="IG81" s="21" t="s">
        <v>39</v>
      </c>
      <c r="IH81" s="21">
        <v>213</v>
      </c>
      <c r="II81" s="21" t="s">
        <v>35</v>
      </c>
    </row>
    <row r="82" spans="1:243" s="20" customFormat="1" ht="78.75">
      <c r="A82" s="33">
        <v>26</v>
      </c>
      <c r="B82" s="70" t="s">
        <v>123</v>
      </c>
      <c r="C82" s="34" t="s">
        <v>222</v>
      </c>
      <c r="D82" s="51">
        <v>10</v>
      </c>
      <c r="E82" s="71" t="s">
        <v>152</v>
      </c>
      <c r="F82" s="51">
        <v>210</v>
      </c>
      <c r="G82" s="22"/>
      <c r="H82" s="22"/>
      <c r="I82" s="36" t="s">
        <v>36</v>
      </c>
      <c r="J82" s="17">
        <f t="shared" si="10"/>
        <v>1</v>
      </c>
      <c r="K82" s="18" t="s">
        <v>46</v>
      </c>
      <c r="L82" s="18" t="s">
        <v>6</v>
      </c>
      <c r="M82" s="39"/>
      <c r="N82" s="22"/>
      <c r="O82" s="22"/>
      <c r="P82" s="37"/>
      <c r="Q82" s="22"/>
      <c r="R82" s="22"/>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67">
        <f t="shared" si="11"/>
        <v>2100</v>
      </c>
      <c r="BB82" s="58">
        <f t="shared" si="12"/>
        <v>2100</v>
      </c>
      <c r="BC82" s="38" t="str">
        <f t="shared" si="13"/>
        <v>INR  Two Thousand One Hundred    Only</v>
      </c>
      <c r="IE82" s="21">
        <v>2</v>
      </c>
      <c r="IF82" s="21" t="s">
        <v>32</v>
      </c>
      <c r="IG82" s="21" t="s">
        <v>40</v>
      </c>
      <c r="IH82" s="21">
        <v>10</v>
      </c>
      <c r="II82" s="21" t="s">
        <v>35</v>
      </c>
    </row>
    <row r="83" spans="1:243" s="20" customFormat="1" ht="63">
      <c r="A83" s="33">
        <v>27</v>
      </c>
      <c r="B83" s="70" t="s">
        <v>124</v>
      </c>
      <c r="C83" s="34" t="s">
        <v>223</v>
      </c>
      <c r="D83" s="51">
        <v>10</v>
      </c>
      <c r="E83" s="71" t="s">
        <v>152</v>
      </c>
      <c r="F83" s="51">
        <v>295</v>
      </c>
      <c r="G83" s="22"/>
      <c r="H83" s="22"/>
      <c r="I83" s="36" t="s">
        <v>36</v>
      </c>
      <c r="J83" s="17">
        <f t="shared" si="10"/>
        <v>1</v>
      </c>
      <c r="K83" s="18" t="s">
        <v>46</v>
      </c>
      <c r="L83" s="18" t="s">
        <v>6</v>
      </c>
      <c r="M83" s="39"/>
      <c r="N83" s="22"/>
      <c r="O83" s="22"/>
      <c r="P83" s="37"/>
      <c r="Q83" s="22"/>
      <c r="R83" s="22"/>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67">
        <f t="shared" si="11"/>
        <v>2950</v>
      </c>
      <c r="BB83" s="58">
        <f t="shared" si="12"/>
        <v>2950</v>
      </c>
      <c r="BC83" s="38" t="str">
        <f t="shared" si="13"/>
        <v>INR  Two Thousand Nine Hundred &amp; Fifty  Only</v>
      </c>
      <c r="IE83" s="21">
        <v>3</v>
      </c>
      <c r="IF83" s="21" t="s">
        <v>41</v>
      </c>
      <c r="IG83" s="21" t="s">
        <v>42</v>
      </c>
      <c r="IH83" s="21">
        <v>10</v>
      </c>
      <c r="II83" s="21" t="s">
        <v>35</v>
      </c>
    </row>
    <row r="84" spans="1:243" s="20" customFormat="1" ht="47.25">
      <c r="A84" s="33">
        <v>28</v>
      </c>
      <c r="B84" s="70" t="s">
        <v>125</v>
      </c>
      <c r="C84" s="34" t="s">
        <v>224</v>
      </c>
      <c r="D84" s="51">
        <v>20</v>
      </c>
      <c r="E84" s="71" t="s">
        <v>151</v>
      </c>
      <c r="F84" s="51">
        <v>88</v>
      </c>
      <c r="G84" s="22"/>
      <c r="H84" s="22"/>
      <c r="I84" s="36" t="s">
        <v>36</v>
      </c>
      <c r="J84" s="17">
        <f t="shared" si="10"/>
        <v>1</v>
      </c>
      <c r="K84" s="18" t="s">
        <v>46</v>
      </c>
      <c r="L84" s="18" t="s">
        <v>6</v>
      </c>
      <c r="M84" s="39"/>
      <c r="N84" s="22"/>
      <c r="O84" s="22"/>
      <c r="P84" s="37"/>
      <c r="Q84" s="22"/>
      <c r="R84" s="22"/>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67">
        <f t="shared" si="11"/>
        <v>1760</v>
      </c>
      <c r="BB84" s="58">
        <f t="shared" si="12"/>
        <v>1760</v>
      </c>
      <c r="BC84" s="38" t="str">
        <f t="shared" si="13"/>
        <v>INR  One Thousand Seven Hundred &amp; Sixty  Only</v>
      </c>
      <c r="IE84" s="21">
        <v>1.01</v>
      </c>
      <c r="IF84" s="21" t="s">
        <v>37</v>
      </c>
      <c r="IG84" s="21" t="s">
        <v>33</v>
      </c>
      <c r="IH84" s="21">
        <v>123.223</v>
      </c>
      <c r="II84" s="21" t="s">
        <v>35</v>
      </c>
    </row>
    <row r="85" spans="1:243" s="20" customFormat="1" ht="31.5">
      <c r="A85" s="33">
        <v>29</v>
      </c>
      <c r="B85" s="70" t="s">
        <v>126</v>
      </c>
      <c r="C85" s="34" t="s">
        <v>225</v>
      </c>
      <c r="D85" s="51"/>
      <c r="E85" s="15"/>
      <c r="F85" s="36"/>
      <c r="G85" s="16"/>
      <c r="H85" s="16"/>
      <c r="I85" s="36"/>
      <c r="J85" s="17"/>
      <c r="K85" s="18"/>
      <c r="L85" s="18"/>
      <c r="M85" s="19"/>
      <c r="N85" s="22"/>
      <c r="O85" s="22"/>
      <c r="P85" s="37"/>
      <c r="Q85" s="22"/>
      <c r="R85" s="22"/>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66"/>
      <c r="BB85" s="57"/>
      <c r="BC85" s="38"/>
      <c r="IE85" s="21">
        <v>1.02</v>
      </c>
      <c r="IF85" s="21" t="s">
        <v>38</v>
      </c>
      <c r="IG85" s="21" t="s">
        <v>39</v>
      </c>
      <c r="IH85" s="21">
        <v>213</v>
      </c>
      <c r="II85" s="21" t="s">
        <v>35</v>
      </c>
    </row>
    <row r="86" spans="1:243" s="20" customFormat="1" ht="15.75">
      <c r="A86" s="33">
        <v>29.1</v>
      </c>
      <c r="B86" s="70" t="s">
        <v>127</v>
      </c>
      <c r="C86" s="34" t="s">
        <v>226</v>
      </c>
      <c r="D86" s="51">
        <v>5</v>
      </c>
      <c r="E86" s="71" t="s">
        <v>151</v>
      </c>
      <c r="F86" s="51">
        <v>70</v>
      </c>
      <c r="G86" s="22"/>
      <c r="H86" s="22"/>
      <c r="I86" s="36" t="s">
        <v>36</v>
      </c>
      <c r="J86" s="17">
        <f>IF(I86="Less(-)",-1,1)</f>
        <v>1</v>
      </c>
      <c r="K86" s="18" t="s">
        <v>46</v>
      </c>
      <c r="L86" s="18" t="s">
        <v>6</v>
      </c>
      <c r="M86" s="39"/>
      <c r="N86" s="22"/>
      <c r="O86" s="22"/>
      <c r="P86" s="37"/>
      <c r="Q86" s="22"/>
      <c r="R86" s="22"/>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67">
        <f>total_amount_ba($B$2,$D$2,D86,F86,J86,K86,M86)</f>
        <v>350</v>
      </c>
      <c r="BB86" s="58">
        <f t="shared" si="12"/>
        <v>350</v>
      </c>
      <c r="BC86" s="38" t="str">
        <f t="shared" si="13"/>
        <v>INR  Three Hundred &amp; Fifty  Only</v>
      </c>
      <c r="IE86" s="21">
        <v>2</v>
      </c>
      <c r="IF86" s="21" t="s">
        <v>32</v>
      </c>
      <c r="IG86" s="21" t="s">
        <v>40</v>
      </c>
      <c r="IH86" s="21">
        <v>10</v>
      </c>
      <c r="II86" s="21" t="s">
        <v>35</v>
      </c>
    </row>
    <row r="87" spans="1:243" s="20" customFormat="1" ht="15.75">
      <c r="A87" s="33">
        <v>29.2</v>
      </c>
      <c r="B87" s="70" t="s">
        <v>128</v>
      </c>
      <c r="C87" s="34" t="s">
        <v>227</v>
      </c>
      <c r="D87" s="51">
        <v>5</v>
      </c>
      <c r="E87" s="71" t="s">
        <v>151</v>
      </c>
      <c r="F87" s="51">
        <v>82</v>
      </c>
      <c r="G87" s="22"/>
      <c r="H87" s="22"/>
      <c r="I87" s="36" t="s">
        <v>36</v>
      </c>
      <c r="J87" s="17">
        <f>IF(I87="Less(-)",-1,1)</f>
        <v>1</v>
      </c>
      <c r="K87" s="18" t="s">
        <v>46</v>
      </c>
      <c r="L87" s="18" t="s">
        <v>6</v>
      </c>
      <c r="M87" s="39"/>
      <c r="N87" s="22"/>
      <c r="O87" s="22"/>
      <c r="P87" s="37"/>
      <c r="Q87" s="22"/>
      <c r="R87" s="22"/>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67">
        <f>total_amount_ba($B$2,$D$2,D87,F87,J87,K87,M87)</f>
        <v>410</v>
      </c>
      <c r="BB87" s="58">
        <f t="shared" si="12"/>
        <v>410</v>
      </c>
      <c r="BC87" s="38" t="str">
        <f t="shared" si="13"/>
        <v>INR  Four Hundred &amp; Ten  Only</v>
      </c>
      <c r="IE87" s="21">
        <v>1.01</v>
      </c>
      <c r="IF87" s="21" t="s">
        <v>37</v>
      </c>
      <c r="IG87" s="21" t="s">
        <v>33</v>
      </c>
      <c r="IH87" s="21">
        <v>123.223</v>
      </c>
      <c r="II87" s="21" t="s">
        <v>35</v>
      </c>
    </row>
    <row r="88" spans="1:243" s="20" customFormat="1" ht="110.25">
      <c r="A88" s="33">
        <v>30</v>
      </c>
      <c r="B88" s="68" t="s">
        <v>129</v>
      </c>
      <c r="C88" s="34" t="s">
        <v>228</v>
      </c>
      <c r="D88" s="51">
        <v>1</v>
      </c>
      <c r="E88" s="69" t="s">
        <v>153</v>
      </c>
      <c r="F88" s="51">
        <v>1080</v>
      </c>
      <c r="G88" s="22"/>
      <c r="H88" s="22"/>
      <c r="I88" s="36" t="s">
        <v>36</v>
      </c>
      <c r="J88" s="17">
        <f>IF(I88="Less(-)",-1,1)</f>
        <v>1</v>
      </c>
      <c r="K88" s="18" t="s">
        <v>46</v>
      </c>
      <c r="L88" s="18" t="s">
        <v>6</v>
      </c>
      <c r="M88" s="39"/>
      <c r="N88" s="22"/>
      <c r="O88" s="22"/>
      <c r="P88" s="37"/>
      <c r="Q88" s="22"/>
      <c r="R88" s="22"/>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67">
        <f>total_amount_ba($B$2,$D$2,D88,F88,J88,K88,M88)</f>
        <v>1080</v>
      </c>
      <c r="BB88" s="58">
        <f t="shared" si="12"/>
        <v>1080</v>
      </c>
      <c r="BC88" s="38" t="str">
        <f t="shared" si="13"/>
        <v>INR  One Thousand  &amp;Eighty  Only</v>
      </c>
      <c r="IE88" s="21">
        <v>1.02</v>
      </c>
      <c r="IF88" s="21" t="s">
        <v>38</v>
      </c>
      <c r="IG88" s="21" t="s">
        <v>39</v>
      </c>
      <c r="IH88" s="21">
        <v>213</v>
      </c>
      <c r="II88" s="21" t="s">
        <v>35</v>
      </c>
    </row>
    <row r="89" spans="1:243" s="20" customFormat="1" ht="47.25">
      <c r="A89" s="33">
        <v>31</v>
      </c>
      <c r="B89" s="70" t="s">
        <v>130</v>
      </c>
      <c r="C89" s="34" t="s">
        <v>229</v>
      </c>
      <c r="D89" s="51"/>
      <c r="E89" s="15"/>
      <c r="F89" s="36"/>
      <c r="G89" s="16"/>
      <c r="H89" s="16"/>
      <c r="I89" s="36"/>
      <c r="J89" s="17"/>
      <c r="K89" s="18"/>
      <c r="L89" s="18"/>
      <c r="M89" s="19"/>
      <c r="N89" s="22"/>
      <c r="O89" s="22"/>
      <c r="P89" s="37"/>
      <c r="Q89" s="22"/>
      <c r="R89" s="22"/>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66"/>
      <c r="BB89" s="57"/>
      <c r="BC89" s="38"/>
      <c r="IE89" s="21">
        <v>2</v>
      </c>
      <c r="IF89" s="21" t="s">
        <v>32</v>
      </c>
      <c r="IG89" s="21" t="s">
        <v>40</v>
      </c>
      <c r="IH89" s="21">
        <v>10</v>
      </c>
      <c r="II89" s="21" t="s">
        <v>35</v>
      </c>
    </row>
    <row r="90" spans="1:243" s="20" customFormat="1" ht="28.5">
      <c r="A90" s="33">
        <v>31.1</v>
      </c>
      <c r="B90" s="70" t="s">
        <v>131</v>
      </c>
      <c r="C90" s="34" t="s">
        <v>230</v>
      </c>
      <c r="D90" s="51">
        <v>75</v>
      </c>
      <c r="E90" s="71" t="s">
        <v>151</v>
      </c>
      <c r="F90" s="51">
        <v>55</v>
      </c>
      <c r="G90" s="22"/>
      <c r="H90" s="22"/>
      <c r="I90" s="36" t="s">
        <v>36</v>
      </c>
      <c r="J90" s="17">
        <f>IF(I90="Less(-)",-1,1)</f>
        <v>1</v>
      </c>
      <c r="K90" s="18" t="s">
        <v>46</v>
      </c>
      <c r="L90" s="18" t="s">
        <v>6</v>
      </c>
      <c r="M90" s="39"/>
      <c r="N90" s="22"/>
      <c r="O90" s="22"/>
      <c r="P90" s="37"/>
      <c r="Q90" s="22"/>
      <c r="R90" s="22"/>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67">
        <f>total_amount_ba($B$2,$D$2,D90,F90,J90,K90,M90)</f>
        <v>4125</v>
      </c>
      <c r="BB90" s="58">
        <f t="shared" si="12"/>
        <v>4125</v>
      </c>
      <c r="BC90" s="38" t="str">
        <f t="shared" si="13"/>
        <v>INR  Four Thousand One Hundred &amp; Twenty Five  Only</v>
      </c>
      <c r="IE90" s="21">
        <v>3</v>
      </c>
      <c r="IF90" s="21" t="s">
        <v>41</v>
      </c>
      <c r="IG90" s="21" t="s">
        <v>42</v>
      </c>
      <c r="IH90" s="21">
        <v>10</v>
      </c>
      <c r="II90" s="21" t="s">
        <v>35</v>
      </c>
    </row>
    <row r="91" spans="1:243" s="20" customFormat="1" ht="31.5">
      <c r="A91" s="33">
        <v>32</v>
      </c>
      <c r="B91" s="70" t="s">
        <v>132</v>
      </c>
      <c r="C91" s="34" t="s">
        <v>231</v>
      </c>
      <c r="D91" s="51"/>
      <c r="E91" s="15"/>
      <c r="F91" s="36"/>
      <c r="G91" s="16"/>
      <c r="H91" s="16"/>
      <c r="I91" s="36"/>
      <c r="J91" s="17"/>
      <c r="K91" s="18"/>
      <c r="L91" s="18"/>
      <c r="M91" s="19"/>
      <c r="N91" s="22"/>
      <c r="O91" s="22"/>
      <c r="P91" s="37"/>
      <c r="Q91" s="22"/>
      <c r="R91" s="22"/>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66"/>
      <c r="BB91" s="57"/>
      <c r="BC91" s="38"/>
      <c r="IE91" s="21">
        <v>1.01</v>
      </c>
      <c r="IF91" s="21" t="s">
        <v>37</v>
      </c>
      <c r="IG91" s="21" t="s">
        <v>33</v>
      </c>
      <c r="IH91" s="21">
        <v>123.223</v>
      </c>
      <c r="II91" s="21" t="s">
        <v>35</v>
      </c>
    </row>
    <row r="92" spans="1:243" s="20" customFormat="1" ht="28.5">
      <c r="A92" s="33">
        <v>32.1</v>
      </c>
      <c r="B92" s="70" t="s">
        <v>133</v>
      </c>
      <c r="C92" s="34" t="s">
        <v>232</v>
      </c>
      <c r="D92" s="51">
        <v>58</v>
      </c>
      <c r="E92" s="71" t="s">
        <v>152</v>
      </c>
      <c r="F92" s="51">
        <v>31</v>
      </c>
      <c r="G92" s="22"/>
      <c r="H92" s="22"/>
      <c r="I92" s="36" t="s">
        <v>36</v>
      </c>
      <c r="J92" s="17">
        <f>IF(I92="Less(-)",-1,1)</f>
        <v>1</v>
      </c>
      <c r="K92" s="18" t="s">
        <v>46</v>
      </c>
      <c r="L92" s="18" t="s">
        <v>6</v>
      </c>
      <c r="M92" s="39"/>
      <c r="N92" s="22"/>
      <c r="O92" s="22"/>
      <c r="P92" s="37"/>
      <c r="Q92" s="22"/>
      <c r="R92" s="22"/>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67">
        <f>total_amount_ba($B$2,$D$2,D92,F92,J92,K92,M92)</f>
        <v>1798</v>
      </c>
      <c r="BB92" s="58">
        <f t="shared" si="12"/>
        <v>1798</v>
      </c>
      <c r="BC92" s="38" t="str">
        <f t="shared" si="13"/>
        <v>INR  One Thousand Seven Hundred &amp; Ninety Eight  Only</v>
      </c>
      <c r="IE92" s="21">
        <v>1.02</v>
      </c>
      <c r="IF92" s="21" t="s">
        <v>38</v>
      </c>
      <c r="IG92" s="21" t="s">
        <v>39</v>
      </c>
      <c r="IH92" s="21">
        <v>213</v>
      </c>
      <c r="II92" s="21" t="s">
        <v>35</v>
      </c>
    </row>
    <row r="93" spans="1:243" s="20" customFormat="1" ht="15.75">
      <c r="A93" s="33">
        <v>32.2</v>
      </c>
      <c r="B93" s="70" t="s">
        <v>134</v>
      </c>
      <c r="C93" s="34" t="s">
        <v>233</v>
      </c>
      <c r="D93" s="51">
        <v>24</v>
      </c>
      <c r="E93" s="71" t="s">
        <v>152</v>
      </c>
      <c r="F93" s="51">
        <v>45</v>
      </c>
      <c r="G93" s="22"/>
      <c r="H93" s="22"/>
      <c r="I93" s="36" t="s">
        <v>36</v>
      </c>
      <c r="J93" s="17">
        <f>IF(I93="Less(-)",-1,1)</f>
        <v>1</v>
      </c>
      <c r="K93" s="18" t="s">
        <v>46</v>
      </c>
      <c r="L93" s="18" t="s">
        <v>6</v>
      </c>
      <c r="M93" s="39"/>
      <c r="N93" s="22"/>
      <c r="O93" s="22"/>
      <c r="P93" s="37"/>
      <c r="Q93" s="22"/>
      <c r="R93" s="22"/>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67">
        <f>total_amount_ba($B$2,$D$2,D93,F93,J93,K93,M93)</f>
        <v>1080</v>
      </c>
      <c r="BB93" s="58">
        <f t="shared" si="12"/>
        <v>1080</v>
      </c>
      <c r="BC93" s="38" t="str">
        <f t="shared" si="13"/>
        <v>INR  One Thousand  &amp;Eighty  Only</v>
      </c>
      <c r="IE93" s="21">
        <v>2</v>
      </c>
      <c r="IF93" s="21" t="s">
        <v>32</v>
      </c>
      <c r="IG93" s="21" t="s">
        <v>40</v>
      </c>
      <c r="IH93" s="21">
        <v>10</v>
      </c>
      <c r="II93" s="21" t="s">
        <v>35</v>
      </c>
    </row>
    <row r="94" spans="1:243" s="20" customFormat="1" ht="63">
      <c r="A94" s="33">
        <v>33</v>
      </c>
      <c r="B94" s="70" t="s">
        <v>135</v>
      </c>
      <c r="C94" s="34" t="s">
        <v>234</v>
      </c>
      <c r="D94" s="51"/>
      <c r="E94" s="15"/>
      <c r="F94" s="36"/>
      <c r="G94" s="16"/>
      <c r="H94" s="16"/>
      <c r="I94" s="36"/>
      <c r="J94" s="17"/>
      <c r="K94" s="18"/>
      <c r="L94" s="18"/>
      <c r="M94" s="19"/>
      <c r="N94" s="22"/>
      <c r="O94" s="22"/>
      <c r="P94" s="37"/>
      <c r="Q94" s="22"/>
      <c r="R94" s="22"/>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66"/>
      <c r="BB94" s="57"/>
      <c r="BC94" s="38"/>
      <c r="IE94" s="21">
        <v>1.01</v>
      </c>
      <c r="IF94" s="21" t="s">
        <v>37</v>
      </c>
      <c r="IG94" s="21" t="s">
        <v>33</v>
      </c>
      <c r="IH94" s="21">
        <v>123.223</v>
      </c>
      <c r="II94" s="21" t="s">
        <v>35</v>
      </c>
    </row>
    <row r="95" spans="1:243" s="20" customFormat="1" ht="15.75">
      <c r="A95" s="33">
        <v>33.1</v>
      </c>
      <c r="B95" s="70" t="s">
        <v>136</v>
      </c>
      <c r="C95" s="34" t="s">
        <v>235</v>
      </c>
      <c r="D95" s="51">
        <v>15</v>
      </c>
      <c r="E95" s="71" t="s">
        <v>151</v>
      </c>
      <c r="F95" s="51">
        <v>107</v>
      </c>
      <c r="G95" s="22"/>
      <c r="H95" s="22"/>
      <c r="I95" s="36" t="s">
        <v>36</v>
      </c>
      <c r="J95" s="17">
        <f>IF(I95="Less(-)",-1,1)</f>
        <v>1</v>
      </c>
      <c r="K95" s="18" t="s">
        <v>46</v>
      </c>
      <c r="L95" s="18" t="s">
        <v>6</v>
      </c>
      <c r="M95" s="39"/>
      <c r="N95" s="22"/>
      <c r="O95" s="22"/>
      <c r="P95" s="37"/>
      <c r="Q95" s="22"/>
      <c r="R95" s="22"/>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67">
        <f>total_amount_ba($B$2,$D$2,D95,F95,J95,K95,M95)</f>
        <v>1605</v>
      </c>
      <c r="BB95" s="58">
        <f t="shared" si="12"/>
        <v>1605</v>
      </c>
      <c r="BC95" s="38" t="str">
        <f t="shared" si="13"/>
        <v>INR  One Thousand Six Hundred &amp; Five  Only</v>
      </c>
      <c r="IE95" s="21">
        <v>1.02</v>
      </c>
      <c r="IF95" s="21" t="s">
        <v>38</v>
      </c>
      <c r="IG95" s="21" t="s">
        <v>39</v>
      </c>
      <c r="IH95" s="21">
        <v>213</v>
      </c>
      <c r="II95" s="21" t="s">
        <v>35</v>
      </c>
    </row>
    <row r="96" spans="1:243" s="20" customFormat="1" ht="47.25">
      <c r="A96" s="33">
        <v>34</v>
      </c>
      <c r="B96" s="68" t="s">
        <v>137</v>
      </c>
      <c r="C96" s="34" t="s">
        <v>236</v>
      </c>
      <c r="D96" s="51">
        <v>15</v>
      </c>
      <c r="E96" s="69" t="s">
        <v>153</v>
      </c>
      <c r="F96" s="51">
        <v>57</v>
      </c>
      <c r="G96" s="22"/>
      <c r="H96" s="22"/>
      <c r="I96" s="36" t="s">
        <v>36</v>
      </c>
      <c r="J96" s="17">
        <f>IF(I96="Less(-)",-1,1)</f>
        <v>1</v>
      </c>
      <c r="K96" s="18" t="s">
        <v>46</v>
      </c>
      <c r="L96" s="18" t="s">
        <v>6</v>
      </c>
      <c r="M96" s="39"/>
      <c r="N96" s="22"/>
      <c r="O96" s="22"/>
      <c r="P96" s="37"/>
      <c r="Q96" s="22"/>
      <c r="R96" s="22"/>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67">
        <f>total_amount_ba($B$2,$D$2,D96,F96,J96,K96,M96)</f>
        <v>855</v>
      </c>
      <c r="BB96" s="58">
        <f t="shared" si="12"/>
        <v>855</v>
      </c>
      <c r="BC96" s="38" t="str">
        <f t="shared" si="13"/>
        <v>INR  Eight Hundred &amp; Fifty Five  Only</v>
      </c>
      <c r="IE96" s="21">
        <v>2</v>
      </c>
      <c r="IF96" s="21" t="s">
        <v>32</v>
      </c>
      <c r="IG96" s="21" t="s">
        <v>40</v>
      </c>
      <c r="IH96" s="21">
        <v>10</v>
      </c>
      <c r="II96" s="21" t="s">
        <v>35</v>
      </c>
    </row>
    <row r="97" spans="1:243" s="20" customFormat="1" ht="78.75">
      <c r="A97" s="33">
        <v>35</v>
      </c>
      <c r="B97" s="68" t="s">
        <v>138</v>
      </c>
      <c r="C97" s="34" t="s">
        <v>237</v>
      </c>
      <c r="D97" s="51"/>
      <c r="E97" s="15"/>
      <c r="F97" s="36"/>
      <c r="G97" s="16"/>
      <c r="H97" s="16"/>
      <c r="I97" s="36"/>
      <c r="J97" s="17"/>
      <c r="K97" s="18"/>
      <c r="L97" s="18"/>
      <c r="M97" s="19"/>
      <c r="N97" s="22"/>
      <c r="O97" s="22"/>
      <c r="P97" s="37"/>
      <c r="Q97" s="22"/>
      <c r="R97" s="22"/>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66"/>
      <c r="BB97" s="57"/>
      <c r="BC97" s="38"/>
      <c r="IE97" s="21">
        <v>3</v>
      </c>
      <c r="IF97" s="21" t="s">
        <v>41</v>
      </c>
      <c r="IG97" s="21" t="s">
        <v>42</v>
      </c>
      <c r="IH97" s="21">
        <v>10</v>
      </c>
      <c r="II97" s="21" t="s">
        <v>35</v>
      </c>
    </row>
    <row r="98" spans="1:243" s="20" customFormat="1" ht="28.5">
      <c r="A98" s="33">
        <v>35.1</v>
      </c>
      <c r="B98" s="68" t="s">
        <v>139</v>
      </c>
      <c r="C98" s="34" t="s">
        <v>238</v>
      </c>
      <c r="D98" s="51">
        <v>25</v>
      </c>
      <c r="E98" s="69" t="s">
        <v>153</v>
      </c>
      <c r="F98" s="51">
        <v>231</v>
      </c>
      <c r="G98" s="22"/>
      <c r="H98" s="22"/>
      <c r="I98" s="36" t="s">
        <v>36</v>
      </c>
      <c r="J98" s="17">
        <f aca="true" t="shared" si="14" ref="J98:J103">IF(I98="Less(-)",-1,1)</f>
        <v>1</v>
      </c>
      <c r="K98" s="18" t="s">
        <v>46</v>
      </c>
      <c r="L98" s="18" t="s">
        <v>6</v>
      </c>
      <c r="M98" s="39"/>
      <c r="N98" s="22"/>
      <c r="O98" s="22"/>
      <c r="P98" s="37"/>
      <c r="Q98" s="22"/>
      <c r="R98" s="22"/>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67">
        <f aca="true" t="shared" si="15" ref="BA98:BA103">total_amount_ba($B$2,$D$2,D98,F98,J98,K98,M98)</f>
        <v>5775</v>
      </c>
      <c r="BB98" s="58">
        <f t="shared" si="12"/>
        <v>5775</v>
      </c>
      <c r="BC98" s="38" t="str">
        <f t="shared" si="13"/>
        <v>INR  Five Thousand Seven Hundred &amp; Seventy Five  Only</v>
      </c>
      <c r="IE98" s="21">
        <v>1.01</v>
      </c>
      <c r="IF98" s="21" t="s">
        <v>37</v>
      </c>
      <c r="IG98" s="21" t="s">
        <v>33</v>
      </c>
      <c r="IH98" s="21">
        <v>123.223</v>
      </c>
      <c r="II98" s="21" t="s">
        <v>35</v>
      </c>
    </row>
    <row r="99" spans="1:243" s="20" customFormat="1" ht="15.75">
      <c r="A99" s="33">
        <v>35.2</v>
      </c>
      <c r="B99" s="68" t="s">
        <v>140</v>
      </c>
      <c r="C99" s="34" t="s">
        <v>239</v>
      </c>
      <c r="D99" s="51">
        <v>50</v>
      </c>
      <c r="E99" s="69" t="s">
        <v>153</v>
      </c>
      <c r="F99" s="51">
        <v>403</v>
      </c>
      <c r="G99" s="22"/>
      <c r="H99" s="22"/>
      <c r="I99" s="36" t="s">
        <v>36</v>
      </c>
      <c r="J99" s="17">
        <f t="shared" si="14"/>
        <v>1</v>
      </c>
      <c r="K99" s="18" t="s">
        <v>46</v>
      </c>
      <c r="L99" s="18" t="s">
        <v>6</v>
      </c>
      <c r="M99" s="39"/>
      <c r="N99" s="22"/>
      <c r="O99" s="22"/>
      <c r="P99" s="37"/>
      <c r="Q99" s="22"/>
      <c r="R99" s="22"/>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67">
        <f t="shared" si="15"/>
        <v>20150</v>
      </c>
      <c r="BB99" s="58">
        <f t="shared" si="12"/>
        <v>20150</v>
      </c>
      <c r="BC99" s="38" t="str">
        <f t="shared" si="13"/>
        <v>INR  Twenty Thousand One Hundred &amp; Fifty  Only</v>
      </c>
      <c r="IE99" s="21">
        <v>1.02</v>
      </c>
      <c r="IF99" s="21" t="s">
        <v>38</v>
      </c>
      <c r="IG99" s="21" t="s">
        <v>39</v>
      </c>
      <c r="IH99" s="21">
        <v>213</v>
      </c>
      <c r="II99" s="21" t="s">
        <v>35</v>
      </c>
    </row>
    <row r="100" spans="1:243" s="20" customFormat="1" ht="15.75">
      <c r="A100" s="33">
        <v>35.3</v>
      </c>
      <c r="B100" s="68" t="s">
        <v>141</v>
      </c>
      <c r="C100" s="34" t="s">
        <v>240</v>
      </c>
      <c r="D100" s="51">
        <v>10</v>
      </c>
      <c r="E100" s="69" t="s">
        <v>153</v>
      </c>
      <c r="F100" s="51">
        <v>365</v>
      </c>
      <c r="G100" s="22"/>
      <c r="H100" s="22"/>
      <c r="I100" s="36" t="s">
        <v>36</v>
      </c>
      <c r="J100" s="17">
        <f t="shared" si="14"/>
        <v>1</v>
      </c>
      <c r="K100" s="18" t="s">
        <v>46</v>
      </c>
      <c r="L100" s="18" t="s">
        <v>6</v>
      </c>
      <c r="M100" s="39"/>
      <c r="N100" s="22"/>
      <c r="O100" s="22"/>
      <c r="P100" s="37"/>
      <c r="Q100" s="22"/>
      <c r="R100" s="22"/>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67">
        <f t="shared" si="15"/>
        <v>3650</v>
      </c>
      <c r="BB100" s="58">
        <f t="shared" si="12"/>
        <v>3650</v>
      </c>
      <c r="BC100" s="38" t="str">
        <f t="shared" si="13"/>
        <v>INR  Three Thousand Six Hundred &amp; Fifty  Only</v>
      </c>
      <c r="IE100" s="21">
        <v>2</v>
      </c>
      <c r="IF100" s="21" t="s">
        <v>32</v>
      </c>
      <c r="IG100" s="21" t="s">
        <v>40</v>
      </c>
      <c r="IH100" s="21">
        <v>10</v>
      </c>
      <c r="II100" s="21" t="s">
        <v>35</v>
      </c>
    </row>
    <row r="101" spans="1:243" s="20" customFormat="1" ht="28.5">
      <c r="A101" s="33">
        <v>35.4</v>
      </c>
      <c r="B101" s="68" t="s">
        <v>142</v>
      </c>
      <c r="C101" s="34" t="s">
        <v>241</v>
      </c>
      <c r="D101" s="51">
        <v>50</v>
      </c>
      <c r="E101" s="69" t="s">
        <v>153</v>
      </c>
      <c r="F101" s="51">
        <v>519</v>
      </c>
      <c r="G101" s="22"/>
      <c r="H101" s="22"/>
      <c r="I101" s="36" t="s">
        <v>36</v>
      </c>
      <c r="J101" s="17">
        <f t="shared" si="14"/>
        <v>1</v>
      </c>
      <c r="K101" s="18" t="s">
        <v>46</v>
      </c>
      <c r="L101" s="18" t="s">
        <v>6</v>
      </c>
      <c r="M101" s="39"/>
      <c r="N101" s="22"/>
      <c r="O101" s="22"/>
      <c r="P101" s="37"/>
      <c r="Q101" s="22"/>
      <c r="R101" s="22"/>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67">
        <f t="shared" si="15"/>
        <v>25950</v>
      </c>
      <c r="BB101" s="58">
        <f t="shared" si="12"/>
        <v>25950</v>
      </c>
      <c r="BC101" s="38" t="str">
        <f t="shared" si="13"/>
        <v>INR  Twenty Five Thousand Nine Hundred &amp; Fifty  Only</v>
      </c>
      <c r="IE101" s="21">
        <v>1.01</v>
      </c>
      <c r="IF101" s="21" t="s">
        <v>37</v>
      </c>
      <c r="IG101" s="21" t="s">
        <v>33</v>
      </c>
      <c r="IH101" s="21">
        <v>123.223</v>
      </c>
      <c r="II101" s="21" t="s">
        <v>35</v>
      </c>
    </row>
    <row r="102" spans="1:243" s="20" customFormat="1" ht="15.75">
      <c r="A102" s="33">
        <v>35.5</v>
      </c>
      <c r="B102" s="68" t="s">
        <v>143</v>
      </c>
      <c r="C102" s="34" t="s">
        <v>242</v>
      </c>
      <c r="D102" s="51">
        <v>5</v>
      </c>
      <c r="E102" s="69" t="s">
        <v>153</v>
      </c>
      <c r="F102" s="51">
        <v>28</v>
      </c>
      <c r="G102" s="22"/>
      <c r="H102" s="22"/>
      <c r="I102" s="36" t="s">
        <v>36</v>
      </c>
      <c r="J102" s="17">
        <f t="shared" si="14"/>
        <v>1</v>
      </c>
      <c r="K102" s="18" t="s">
        <v>46</v>
      </c>
      <c r="L102" s="18" t="s">
        <v>6</v>
      </c>
      <c r="M102" s="39"/>
      <c r="N102" s="22"/>
      <c r="O102" s="22"/>
      <c r="P102" s="37"/>
      <c r="Q102" s="22"/>
      <c r="R102" s="22"/>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67">
        <f t="shared" si="15"/>
        <v>140</v>
      </c>
      <c r="BB102" s="58">
        <f t="shared" si="12"/>
        <v>140</v>
      </c>
      <c r="BC102" s="38" t="str">
        <f t="shared" si="13"/>
        <v>INR  One Hundred &amp; Forty  Only</v>
      </c>
      <c r="IE102" s="21">
        <v>1.02</v>
      </c>
      <c r="IF102" s="21" t="s">
        <v>38</v>
      </c>
      <c r="IG102" s="21" t="s">
        <v>39</v>
      </c>
      <c r="IH102" s="21">
        <v>213</v>
      </c>
      <c r="II102" s="21" t="s">
        <v>35</v>
      </c>
    </row>
    <row r="103" spans="1:243" s="20" customFormat="1" ht="94.5">
      <c r="A103" s="33">
        <v>36</v>
      </c>
      <c r="B103" s="70" t="s">
        <v>144</v>
      </c>
      <c r="C103" s="34" t="s">
        <v>243</v>
      </c>
      <c r="D103" s="51">
        <v>2</v>
      </c>
      <c r="E103" s="71" t="s">
        <v>152</v>
      </c>
      <c r="F103" s="51">
        <v>16345</v>
      </c>
      <c r="G103" s="22"/>
      <c r="H103" s="22"/>
      <c r="I103" s="36" t="s">
        <v>36</v>
      </c>
      <c r="J103" s="17">
        <f t="shared" si="14"/>
        <v>1</v>
      </c>
      <c r="K103" s="18" t="s">
        <v>46</v>
      </c>
      <c r="L103" s="18" t="s">
        <v>6</v>
      </c>
      <c r="M103" s="39"/>
      <c r="N103" s="22"/>
      <c r="O103" s="22"/>
      <c r="P103" s="37"/>
      <c r="Q103" s="22"/>
      <c r="R103" s="22"/>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67">
        <f t="shared" si="15"/>
        <v>32690</v>
      </c>
      <c r="BB103" s="58">
        <f>BA103+SUM(N103:AZ103)</f>
        <v>32690</v>
      </c>
      <c r="BC103" s="38" t="str">
        <f>SpellNumber(L103,BB103)</f>
        <v>INR  Thirty Two Thousand Six Hundred &amp; Ninety  Only</v>
      </c>
      <c r="IE103" s="21">
        <v>2</v>
      </c>
      <c r="IF103" s="21" t="s">
        <v>32</v>
      </c>
      <c r="IG103" s="21" t="s">
        <v>40</v>
      </c>
      <c r="IH103" s="21">
        <v>10</v>
      </c>
      <c r="II103" s="21" t="s">
        <v>35</v>
      </c>
    </row>
    <row r="104" spans="1:243" s="20" customFormat="1" ht="78.75">
      <c r="A104" s="33">
        <v>37</v>
      </c>
      <c r="B104" s="68" t="s">
        <v>145</v>
      </c>
      <c r="C104" s="34" t="s">
        <v>244</v>
      </c>
      <c r="D104" s="51"/>
      <c r="E104" s="15"/>
      <c r="F104" s="36"/>
      <c r="G104" s="16"/>
      <c r="H104" s="16"/>
      <c r="I104" s="36"/>
      <c r="J104" s="17"/>
      <c r="K104" s="18"/>
      <c r="L104" s="18"/>
      <c r="M104" s="19"/>
      <c r="N104" s="22"/>
      <c r="O104" s="22"/>
      <c r="P104" s="37"/>
      <c r="Q104" s="22"/>
      <c r="R104" s="22"/>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66"/>
      <c r="BB104" s="57"/>
      <c r="BC104" s="38"/>
      <c r="IE104" s="21">
        <v>1.01</v>
      </c>
      <c r="IF104" s="21" t="s">
        <v>37</v>
      </c>
      <c r="IG104" s="21" t="s">
        <v>33</v>
      </c>
      <c r="IH104" s="21">
        <v>123.223</v>
      </c>
      <c r="II104" s="21" t="s">
        <v>35</v>
      </c>
    </row>
    <row r="105" spans="1:243" s="20" customFormat="1" ht="15.75">
      <c r="A105" s="33">
        <v>37.1</v>
      </c>
      <c r="B105" s="68" t="s">
        <v>146</v>
      </c>
      <c r="C105" s="34" t="s">
        <v>245</v>
      </c>
      <c r="D105" s="51">
        <v>15</v>
      </c>
      <c r="E105" s="69" t="s">
        <v>150</v>
      </c>
      <c r="F105" s="51">
        <v>127</v>
      </c>
      <c r="G105" s="22"/>
      <c r="H105" s="22"/>
      <c r="I105" s="36" t="s">
        <v>36</v>
      </c>
      <c r="J105" s="17">
        <f>IF(I105="Less(-)",-1,1)</f>
        <v>1</v>
      </c>
      <c r="K105" s="18" t="s">
        <v>46</v>
      </c>
      <c r="L105" s="18" t="s">
        <v>6</v>
      </c>
      <c r="M105" s="39"/>
      <c r="N105" s="22"/>
      <c r="O105" s="22"/>
      <c r="P105" s="37"/>
      <c r="Q105" s="22"/>
      <c r="R105" s="22"/>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67">
        <f>total_amount_ba($B$2,$D$2,D105,F105,J105,K105,M105)</f>
        <v>1905</v>
      </c>
      <c r="BB105" s="58">
        <f>BA105+SUM(N105:AZ105)</f>
        <v>1905</v>
      </c>
      <c r="BC105" s="38" t="str">
        <f>SpellNumber(L105,BB105)</f>
        <v>INR  One Thousand Nine Hundred &amp; Five  Only</v>
      </c>
      <c r="IE105" s="21">
        <v>1.02</v>
      </c>
      <c r="IF105" s="21" t="s">
        <v>38</v>
      </c>
      <c r="IG105" s="21" t="s">
        <v>39</v>
      </c>
      <c r="IH105" s="21">
        <v>213</v>
      </c>
      <c r="II105" s="21" t="s">
        <v>35</v>
      </c>
    </row>
    <row r="106" spans="1:243" s="20" customFormat="1" ht="63">
      <c r="A106" s="33">
        <v>38</v>
      </c>
      <c r="B106" s="68" t="s">
        <v>147</v>
      </c>
      <c r="C106" s="34" t="s">
        <v>246</v>
      </c>
      <c r="D106" s="51">
        <v>2</v>
      </c>
      <c r="E106" s="69" t="s">
        <v>152</v>
      </c>
      <c r="F106" s="51">
        <v>8356</v>
      </c>
      <c r="G106" s="22"/>
      <c r="H106" s="22"/>
      <c r="I106" s="36" t="s">
        <v>36</v>
      </c>
      <c r="J106" s="17">
        <f>IF(I106="Less(-)",-1,1)</f>
        <v>1</v>
      </c>
      <c r="K106" s="18" t="s">
        <v>46</v>
      </c>
      <c r="L106" s="18" t="s">
        <v>6</v>
      </c>
      <c r="M106" s="39"/>
      <c r="N106" s="22"/>
      <c r="O106" s="22"/>
      <c r="P106" s="37"/>
      <c r="Q106" s="22"/>
      <c r="R106" s="22"/>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67">
        <f>total_amount_ba($B$2,$D$2,D106,F106,J106,K106,M106)</f>
        <v>16712</v>
      </c>
      <c r="BB106" s="58">
        <f>BA106+SUM(N106:AZ106)</f>
        <v>16712</v>
      </c>
      <c r="BC106" s="38" t="str">
        <f>SpellNumber(L106,BB106)</f>
        <v>INR  Sixteen Thousand Seven Hundred &amp; Twelve  Only</v>
      </c>
      <c r="IE106" s="21">
        <v>2</v>
      </c>
      <c r="IF106" s="21" t="s">
        <v>32</v>
      </c>
      <c r="IG106" s="21" t="s">
        <v>40</v>
      </c>
      <c r="IH106" s="21">
        <v>10</v>
      </c>
      <c r="II106" s="21" t="s">
        <v>35</v>
      </c>
    </row>
    <row r="107" spans="1:243" s="20" customFormat="1" ht="47.25">
      <c r="A107" s="33">
        <v>39</v>
      </c>
      <c r="B107" s="68" t="s">
        <v>148</v>
      </c>
      <c r="C107" s="34" t="s">
        <v>247</v>
      </c>
      <c r="D107" s="51">
        <v>25</v>
      </c>
      <c r="E107" s="69" t="s">
        <v>150</v>
      </c>
      <c r="F107" s="51">
        <v>180</v>
      </c>
      <c r="G107" s="22"/>
      <c r="H107" s="22"/>
      <c r="I107" s="36" t="s">
        <v>36</v>
      </c>
      <c r="J107" s="17">
        <f>IF(I107="Less(-)",-1,1)</f>
        <v>1</v>
      </c>
      <c r="K107" s="18" t="s">
        <v>46</v>
      </c>
      <c r="L107" s="18" t="s">
        <v>6</v>
      </c>
      <c r="M107" s="39"/>
      <c r="N107" s="22"/>
      <c r="O107" s="22"/>
      <c r="P107" s="37"/>
      <c r="Q107" s="22"/>
      <c r="R107" s="22"/>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67">
        <f>total_amount_ba($B$2,$D$2,D107,F107,J107,K107,M107)</f>
        <v>4500</v>
      </c>
      <c r="BB107" s="58">
        <f>BA107+SUM(N107:AZ107)</f>
        <v>4500</v>
      </c>
      <c r="BC107" s="38" t="str">
        <f>SpellNumber(L107,BB107)</f>
        <v>INR  Four Thousand Five Hundred    Only</v>
      </c>
      <c r="IE107" s="21">
        <v>3</v>
      </c>
      <c r="IF107" s="21" t="s">
        <v>41</v>
      </c>
      <c r="IG107" s="21" t="s">
        <v>42</v>
      </c>
      <c r="IH107" s="21">
        <v>10</v>
      </c>
      <c r="II107" s="21" t="s">
        <v>35</v>
      </c>
    </row>
    <row r="108" spans="1:243" s="20" customFormat="1" ht="34.5" customHeight="1">
      <c r="A108" s="59" t="s">
        <v>44</v>
      </c>
      <c r="B108" s="60"/>
      <c r="C108" s="61"/>
      <c r="D108" s="62"/>
      <c r="E108" s="62"/>
      <c r="F108" s="62"/>
      <c r="G108" s="62"/>
      <c r="H108" s="63"/>
      <c r="I108" s="63"/>
      <c r="J108" s="63"/>
      <c r="K108" s="63"/>
      <c r="L108" s="64"/>
      <c r="BA108" s="65">
        <f>SUM(BA13:BA107)</f>
        <v>653117</v>
      </c>
      <c r="BB108" s="55">
        <f>SUM(BB13:BB107)</f>
        <v>653117</v>
      </c>
      <c r="BC108" s="38" t="str">
        <f>SpellNumber($E$2,BB108)</f>
        <v>INR  Six Lakh Fifty Three Thousand One Hundred &amp; Seventeen  Only</v>
      </c>
      <c r="IE108" s="21">
        <v>4</v>
      </c>
      <c r="IF108" s="21" t="s">
        <v>38</v>
      </c>
      <c r="IG108" s="21" t="s">
        <v>43</v>
      </c>
      <c r="IH108" s="21">
        <v>10</v>
      </c>
      <c r="II108" s="21" t="s">
        <v>35</v>
      </c>
    </row>
    <row r="109" spans="1:243" s="25" customFormat="1" ht="33.75" customHeight="1">
      <c r="A109" s="42" t="s">
        <v>48</v>
      </c>
      <c r="B109" s="43"/>
      <c r="C109" s="23"/>
      <c r="D109" s="44"/>
      <c r="E109" s="45" t="s">
        <v>54</v>
      </c>
      <c r="F109" s="53"/>
      <c r="G109" s="46"/>
      <c r="H109" s="24"/>
      <c r="I109" s="24"/>
      <c r="J109" s="24"/>
      <c r="K109" s="47"/>
      <c r="L109" s="48"/>
      <c r="M109" s="49"/>
      <c r="O109" s="20"/>
      <c r="P109" s="20"/>
      <c r="Q109" s="20"/>
      <c r="R109" s="20"/>
      <c r="S109" s="20"/>
      <c r="BA109" s="52">
        <f>IF(ISBLANK(F109),0,IF(E109="Excess (+)",ROUND(BA108+(BA108*F109),2),IF(E109="Less (-)",ROUND(BA108+(BA108*F109*(-1)),2),IF(E109="At Par",BA108,0))))</f>
        <v>0</v>
      </c>
      <c r="BB109" s="54">
        <f>ROUND(BA109,0)</f>
        <v>0</v>
      </c>
      <c r="BC109" s="38" t="str">
        <f>SpellNumber($E$2,BA109)</f>
        <v>INR Zero Only</v>
      </c>
      <c r="IE109" s="26"/>
      <c r="IF109" s="26"/>
      <c r="IG109" s="26"/>
      <c r="IH109" s="26"/>
      <c r="II109" s="26"/>
    </row>
    <row r="110" spans="1:243" s="25" customFormat="1" ht="41.25" customHeight="1">
      <c r="A110" s="41" t="s">
        <v>47</v>
      </c>
      <c r="B110" s="41"/>
      <c r="C110" s="76" t="str">
        <f>SpellNumber($E$2,BA109)</f>
        <v>INR Zero Only</v>
      </c>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8"/>
      <c r="IE110" s="26"/>
      <c r="IF110" s="26"/>
      <c r="IG110" s="26"/>
      <c r="IH110" s="26"/>
      <c r="II110" s="26"/>
    </row>
    <row r="111" spans="3:243" s="12" customFormat="1" ht="15">
      <c r="C111" s="27"/>
      <c r="D111" s="27"/>
      <c r="E111" s="27"/>
      <c r="F111" s="27"/>
      <c r="G111" s="27"/>
      <c r="H111" s="27"/>
      <c r="I111" s="27"/>
      <c r="J111" s="27"/>
      <c r="K111" s="27"/>
      <c r="L111" s="27"/>
      <c r="M111" s="27"/>
      <c r="O111" s="27"/>
      <c r="BA111" s="27"/>
      <c r="BC111" s="27"/>
      <c r="IE111" s="13"/>
      <c r="IF111" s="13"/>
      <c r="IG111" s="13"/>
      <c r="IH111" s="13"/>
      <c r="II111" s="13"/>
    </row>
  </sheetData>
  <sheetProtection password="EEC8" sheet="1" selectLockedCells="1"/>
  <mergeCells count="8">
    <mergeCell ref="A9:BC9"/>
    <mergeCell ref="C110:BC110"/>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9">
      <formula1>IF(E109="Select",-1,IF(E109="At Par",0,0))</formula1>
      <formula2>IF(E109="Select",-1,IF(E109="At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09">
      <formula1>0</formula1>
      <formula2>IF(E109&lt;&gt;"Select",99.9,0)</formula2>
    </dataValidation>
    <dataValidation type="list" allowBlank="1" showInputMessage="1" showErrorMessage="1" sqref="L10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7">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10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24 M26:M30 M32:M40 M42:M45 M47:M48 M50:M56 M105:M107 M64:M66 M68:M71 M73:M77 M79:M84 M86:M88 M90 M92:M93 M95:M96 M98:M103 M58 M60:M62">
      <formula1>0</formula1>
      <formula2>999999999999999</formula2>
    </dataValidation>
    <dataValidation allowBlank="1" showInputMessage="1" showErrorMessage="1" promptTitle="Item Description" prompt="Please enter Item Description in text" sqref="B106:B107 B19:B24 B82:B86 B103 B96:B100 B89:B93 B65:B69 B79 B58:B62 B72:B76 B27:B31 B55 B41:B45 B34:B38 B48:B5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9">
      <formula1>0</formula1>
      <formula2>99.9</formula2>
    </dataValidation>
    <dataValidation type="list" allowBlank="1" showInputMessage="1" showErrorMessage="1" sqref="C2">
      <formula1>"Normal, SingleWindow, Alternate"</formula1>
    </dataValidation>
    <dataValidation type="list" allowBlank="1" showInputMessage="1" showErrorMessage="1" sqref="E109">
      <formula1>"Select, Excess (+), Less (-)"</formula1>
    </dataValidation>
    <dataValidation type="decimal" allowBlank="1" showInputMessage="1" showErrorMessage="1" promptTitle="Quantity" prompt="Please enter the Quantity for this item. " errorTitle="Invalid Entry" error="Only Numeric Values are allowed. " sqref="D13:D107 F13:F107">
      <formula1>0</formula1>
      <formula2>999999999999999</formula2>
    </dataValidation>
    <dataValidation allowBlank="1" showInputMessage="1" showErrorMessage="1" promptTitle="Units" prompt="Please enter Units in text" sqref="E13:E107"/>
    <dataValidation type="decimal" allowBlank="1" showInputMessage="1" showErrorMessage="1" promptTitle="Rate Entry" prompt="Please enter the Inspection Charges in Rupees for this item. " errorTitle="Invaid Entry" error="Only Numeric Values are allowed. " sqref="Q13:Q10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0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07">
      <formula1>0</formula1>
      <formula2>999999999999999</formula2>
    </dataValidation>
    <dataValidation allowBlank="1" showInputMessage="1" showErrorMessage="1" promptTitle="Itemcode/Make" prompt="Please enter text" sqref="C13:C107"/>
    <dataValidation type="decimal" allowBlank="1" showInputMessage="1" showErrorMessage="1" errorTitle="Invalid Entry" error="Only Numeric Values are allowed. " sqref="A13:A107">
      <formula1>0</formula1>
      <formula2>999999999999999</formula2>
    </dataValidation>
    <dataValidation type="list" showInputMessage="1" showErrorMessage="1" sqref="I13:I107">
      <formula1>"Excess(+), Less(-)"</formula1>
    </dataValidation>
    <dataValidation allowBlank="1" showInputMessage="1" showErrorMessage="1" promptTitle="Addition / Deduction" prompt="Please Choose the correct One" sqref="J13:J107"/>
    <dataValidation type="list" allowBlank="1" showInputMessage="1" showErrorMessage="1" sqref="K13:K107">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2022-09-15T07:56:36Z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