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<sst xmlns="http://schemas.openxmlformats.org/spreadsheetml/2006/main" count="385" uniqueCount="112">
  <si>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</si>
  <si>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</si>
  <si>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</si>
  <si>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</si>
  <si>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</si>
  <si>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</si>
  <si>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</si>
  <si>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</si>
  <si>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</si>
  <si>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</si>
  <si>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</si>
  <si>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</si>
  <si>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</si>
  <si>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</si>
  <si>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</si>
  <si>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</si>
  <si>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</si>
  <si>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</si>
  <si>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</si>
  <si>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</si>
  <si>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</si>
  <si>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</si>
  <si>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</si>
  <si>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</si>
  <si>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</si>
  <si>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</si>
  <si>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</si>
  <si>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</si>
  <si>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</si>
  <si>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</si>
  <si>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</si>
  <si>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</si>
  <si>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</si>
  <si>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</si>
  <si>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</si>
  <si>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</si>
  <si>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</si>
  <si>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</si>
  <si>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</si>
  <si>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</si>
  <si>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</si>
  <si>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</si>
  <si>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</si>
  <si>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</si>
  <si>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</si>
  <si>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</si>
  <si>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</si>
  <si>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</si>
  <si>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</si>
  <si>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</si>
  <si>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</si>
  <si>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</si>
  <si>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</si>
  <si>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</si>
  <si>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</si>
  <si>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S&amp;L, connecting and commissioning following 5 pairs jelly filled armoured telephone  cable PVC insulated and PVC sheathed annealed tinned copper conductor.</t>
  </si>
  <si>
    <t>Direct in ground I/c excavation, sand cushioning, protective covering and refilling the trench etc. as reqd.</t>
  </si>
  <si>
    <t>In pipe</t>
  </si>
  <si>
    <t>In open duct</t>
  </si>
  <si>
    <t>On surface with MS clamp</t>
  </si>
  <si>
    <t>S&amp;L, connecting and commissioning following 10 pairs jelly filled armoured telephone  cable PVC insulated and PVC sheathed annealed tinned copper conductor.</t>
  </si>
  <si>
    <t>S&amp;L, connecting and commissioning following 20 pairs jelly filled armoured telephone  cable PVC insulated and PVC sheathed annealed tinned copper conductor.</t>
  </si>
  <si>
    <t>S&amp;L, connecting and commissioning following 50 pairs jelly filled armoured telephone  cable PVC insulated and PVC sheathed annealed tinned copper conductor.</t>
  </si>
  <si>
    <t>S&amp;L, connecting and commissioning following 100 pairs jelly filled armoured telephone  cable PVC insulated and PVC sheathed annealed tinned copper conductor.</t>
  </si>
  <si>
    <t>Providing and fixing following sizes of PVC casing and capping on surface as reqd.</t>
  </si>
  <si>
    <t>20 x 12 mm</t>
  </si>
  <si>
    <t>25 x 16 mm</t>
  </si>
  <si>
    <t xml:space="preserve">Supplying and  drawing telephone cable of 2 pair 0.5  mm dia  FRLS  PVC insulated annealed copper conductor, unarmored telephone cable in the existing surface/ recessed steel/ PVC conduit as required. </t>
  </si>
  <si>
    <t>Supply, fixing,  following modular type switch / socket on existing modular plate &amp; switch box including connectins but excluding modular plate etc. as reqd.</t>
  </si>
  <si>
    <t>Telephone socket outlet</t>
  </si>
  <si>
    <t>Blanking plate</t>
  </si>
  <si>
    <t>S &amp; F following size/modules, GI box along with modular base and cover plate for modular switches in recess etc.as required.</t>
  </si>
  <si>
    <t>1/2 module</t>
  </si>
  <si>
    <t>Providing, laying and fixing following dia G.I. pipe (medium class) in ground complete with G.I. fittings including trenching (75 cm deep)and re-filling etc as required</t>
  </si>
  <si>
    <t>50 mm</t>
  </si>
  <si>
    <t>80 mm</t>
  </si>
  <si>
    <t>Mtr.</t>
  </si>
  <si>
    <t>Nos.</t>
  </si>
  <si>
    <t>Name of Work: Supplying &amp; laying telephone cables &amp; wire from DP near Bargad treeType 1 to VH 2 Check post, from DP at VH-2 check post to kitchen wall of dining hall,from DP near hall GH 2 to DP near VH Room N0.108 back side,from DP near VH to DP near H.No.457, H.N0.457 to DP near 417,DP near 464 to DP near 508,DP near 4092 to DP near 4090 ,&amp; DP near 4052 to DP near 4053 as  requested with all allied work as requested by Telephone Section in the campus .</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</si>
  <si>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</si>
  <si>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</si>
  <si>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</si>
  <si>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</si>
  <si>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</si>
  <si>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</si>
  <si>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</si>
  <si>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</si>
  <si>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</si>
  <si>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</si>
  <si>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</si>
  <si>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</si>
  <si>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</si>
  <si>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</si>
  <si>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</si>
  <si>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</si>
  <si>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</si>
  <si>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</si>
  <si>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</si>
  <si>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</si>
  <si>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</si>
  <si>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</si>
  <si>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</si>
  <si>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</si>
  <si>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</si>
  <si>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</si>
  <si>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</si>
  <si>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</si>
  <si>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</si>
  <si>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</si>
  <si>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</si>
  <si>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</si>
  <si>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Contract No:       43/Elect/2022/382                 Dated: 28.12.2022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</si>
</sst>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7"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71" fillId="0" borderId="11" xfId="59" applyNumberFormat="1" applyFont="1" applyFill="1" applyBorder="1" applyAlignment="1">
      <alignment horizontal="left" vertical="top" wrapText="1" readingOrder="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26.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79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60" customHeight="1">
      <c r="A5" s="81" t="s">
        <v>78</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111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1"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1.25">
      <c r="A13" s="34">
        <v>1</v>
      </c>
      <c r="B13" s="71" t="s">
        <v>55</v>
      </c>
      <c r="C13" s="73"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42.75">
      <c r="A14" s="34">
        <v>1.1</v>
      </c>
      <c r="B14" s="71" t="s">
        <v>56</v>
      </c>
      <c r="C14" s="73" t="s">
        <v>39</v>
      </c>
      <c r="D14" s="69">
        <v>120</v>
      </c>
      <c r="E14" s="70" t="s">
        <v>76</v>
      </c>
      <c r="F14" s="60">
        <v>445</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53400</v>
      </c>
      <c r="BB14" s="67">
        <f>BA14+SUM(N14:AZ14)</f>
        <v>53400</v>
      </c>
      <c r="BC14" s="41" t="str">
        <f>SpellNumber(L14,BB14)</f>
        <v>INR  Fifty Three Thousand Four Hundred    Only</v>
      </c>
      <c r="IE14" s="22">
        <v>1.01</v>
      </c>
      <c r="IF14" s="22" t="s">
        <v>37</v>
      </c>
      <c r="IG14" s="22" t="s">
        <v>33</v>
      </c>
      <c r="IH14" s="22">
        <v>123.223</v>
      </c>
      <c r="II14" s="22" t="s">
        <v>35</v>
      </c>
    </row>
    <row r="15" spans="1:243" s="21" customFormat="1" ht="28.5">
      <c r="A15" s="34">
        <v>1.2</v>
      </c>
      <c r="B15" s="71" t="s">
        <v>57</v>
      </c>
      <c r="C15" s="73" t="s">
        <v>40</v>
      </c>
      <c r="D15" s="69">
        <v>10</v>
      </c>
      <c r="E15" s="70" t="s">
        <v>76</v>
      </c>
      <c r="F15" s="60">
        <v>136</v>
      </c>
      <c r="G15" s="23"/>
      <c r="H15" s="23"/>
      <c r="I15" s="36" t="s">
        <v>36</v>
      </c>
      <c r="J15" s="17">
        <f>IF(I15="Less(-)",-1,1)</f>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total_amount_ba($B$2,$D$2,D15,F15,J15,K15,M15)</f>
        <v>1360</v>
      </c>
      <c r="BB15" s="67">
        <f>BA15+SUM(N15:AZ15)</f>
        <v>1360</v>
      </c>
      <c r="BC15" s="41" t="str">
        <f>SpellNumber(L15,BB15)</f>
        <v>INR  One Thousand Three Hundred &amp; Sixty  Only</v>
      </c>
      <c r="IE15" s="22">
        <v>1.02</v>
      </c>
      <c r="IF15" s="22" t="s">
        <v>38</v>
      </c>
      <c r="IG15" s="22" t="s">
        <v>39</v>
      </c>
      <c r="IH15" s="22">
        <v>213</v>
      </c>
      <c r="II15" s="22" t="s">
        <v>35</v>
      </c>
    </row>
    <row r="16" spans="1:243" s="21" customFormat="1" ht="15">
      <c r="A16" s="34">
        <v>1.3</v>
      </c>
      <c r="B16" s="71" t="s">
        <v>58</v>
      </c>
      <c r="C16" s="73" t="s">
        <v>42</v>
      </c>
      <c r="D16" s="69">
        <v>2</v>
      </c>
      <c r="E16" s="70" t="s">
        <v>76</v>
      </c>
      <c r="F16" s="60">
        <v>127</v>
      </c>
      <c r="G16" s="23"/>
      <c r="H16" s="23"/>
      <c r="I16" s="36" t="s">
        <v>36</v>
      </c>
      <c r="J16" s="17">
        <f>IF(I16="Less(-)",-1,1)</f>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total_amount_ba($B$2,$D$2,D16,F16,J16,K16,M16)</f>
        <v>254</v>
      </c>
      <c r="BB16" s="67">
        <f>BA16+SUM(N16:AZ16)</f>
        <v>254</v>
      </c>
      <c r="BC16" s="41" t="str">
        <f>SpellNumber(L16,BB16)</f>
        <v>INR  Two Hundred &amp; Fifty Four  Only</v>
      </c>
      <c r="IE16" s="22">
        <v>2</v>
      </c>
      <c r="IF16" s="22" t="s">
        <v>32</v>
      </c>
      <c r="IG16" s="22" t="s">
        <v>40</v>
      </c>
      <c r="IH16" s="22">
        <v>10</v>
      </c>
      <c r="II16" s="22" t="s">
        <v>35</v>
      </c>
    </row>
    <row r="17" spans="1:243" s="21" customFormat="1" ht="15">
      <c r="A17" s="34">
        <v>1.4</v>
      </c>
      <c r="B17" s="71" t="s">
        <v>59</v>
      </c>
      <c r="C17" s="73" t="s">
        <v>43</v>
      </c>
      <c r="D17" s="69">
        <v>2</v>
      </c>
      <c r="E17" s="70" t="s">
        <v>76</v>
      </c>
      <c r="F17" s="60">
        <v>144</v>
      </c>
      <c r="G17" s="23"/>
      <c r="H17" s="23"/>
      <c r="I17" s="36" t="s">
        <v>36</v>
      </c>
      <c r="J17" s="17">
        <f>IF(I17="Less(-)",-1,1)</f>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total_amount_ba($B$2,$D$2,D17,F17,J17,K17,M17)</f>
        <v>288</v>
      </c>
      <c r="BB17" s="67">
        <f>BA17+SUM(N17:AZ17)</f>
        <v>288</v>
      </c>
      <c r="BC17" s="41" t="str">
        <f>SpellNumber(L17,BB17)</f>
        <v>INR  Two Hundred &amp; Eighty Eight  Only</v>
      </c>
      <c r="IE17" s="22">
        <v>3</v>
      </c>
      <c r="IF17" s="22" t="s">
        <v>41</v>
      </c>
      <c r="IG17" s="22" t="s">
        <v>42</v>
      </c>
      <c r="IH17" s="22">
        <v>10</v>
      </c>
      <c r="II17" s="22" t="s">
        <v>35</v>
      </c>
    </row>
    <row r="18" spans="1:243" s="21" customFormat="1" ht="71.25">
      <c r="A18" s="34">
        <v>2</v>
      </c>
      <c r="B18" s="71" t="s">
        <v>60</v>
      </c>
      <c r="C18" s="73" t="s">
        <v>80</v>
      </c>
      <c r="D18" s="35"/>
      <c r="E18" s="70"/>
      <c r="F18" s="36"/>
      <c r="G18" s="16"/>
      <c r="H18" s="16"/>
      <c r="I18" s="36"/>
      <c r="J18" s="17"/>
      <c r="K18" s="18"/>
      <c r="L18" s="18"/>
      <c r="M18" s="19"/>
      <c r="N18" s="20"/>
      <c r="O18" s="20"/>
      <c r="P18" s="37"/>
      <c r="Q18" s="20"/>
      <c r="R18" s="20"/>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2">
        <v>1.01</v>
      </c>
      <c r="IF18" s="22" t="s">
        <v>37</v>
      </c>
      <c r="IG18" s="22" t="s">
        <v>33</v>
      </c>
      <c r="IH18" s="22">
        <v>123.223</v>
      </c>
      <c r="II18" s="22" t="s">
        <v>35</v>
      </c>
    </row>
    <row r="19" spans="1:243" s="21" customFormat="1" ht="42.75">
      <c r="A19" s="34">
        <v>2.1</v>
      </c>
      <c r="B19" s="71" t="s">
        <v>56</v>
      </c>
      <c r="C19" s="73" t="s">
        <v>81</v>
      </c>
      <c r="D19" s="69">
        <v>160</v>
      </c>
      <c r="E19" s="70" t="s">
        <v>76</v>
      </c>
      <c r="F19" s="60">
        <v>497</v>
      </c>
      <c r="G19" s="23"/>
      <c r="H19" s="23"/>
      <c r="I19" s="36" t="s">
        <v>36</v>
      </c>
      <c r="J19" s="17">
        <f>IF(I19="Less(-)",-1,1)</f>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total_amount_ba($B$2,$D$2,D19,F19,J19,K19,M19)</f>
        <v>79520</v>
      </c>
      <c r="BB19" s="67">
        <f>BA19+SUM(N19:AZ19)</f>
        <v>79520</v>
      </c>
      <c r="BC19" s="41" t="str">
        <f>SpellNumber(L19,BB19)</f>
        <v>INR  Seventy Nine Thousand Five Hundred &amp; Twenty  Only</v>
      </c>
      <c r="IE19" s="22">
        <v>1.02</v>
      </c>
      <c r="IF19" s="22" t="s">
        <v>38</v>
      </c>
      <c r="IG19" s="22" t="s">
        <v>39</v>
      </c>
      <c r="IH19" s="22">
        <v>213</v>
      </c>
      <c r="II19" s="22" t="s">
        <v>35</v>
      </c>
    </row>
    <row r="20" spans="1:243" s="21" customFormat="1" ht="28.5">
      <c r="A20" s="34">
        <v>2.2</v>
      </c>
      <c r="B20" s="72" t="s">
        <v>57</v>
      </c>
      <c r="C20" s="73" t="s">
        <v>82</v>
      </c>
      <c r="D20" s="69">
        <v>20</v>
      </c>
      <c r="E20" s="70" t="s">
        <v>76</v>
      </c>
      <c r="F20" s="60">
        <v>189</v>
      </c>
      <c r="G20" s="23"/>
      <c r="H20" s="23"/>
      <c r="I20" s="36" t="s">
        <v>36</v>
      </c>
      <c r="J20" s="17">
        <f>IF(I20="Less(-)",-1,1)</f>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total_amount_ba($B$2,$D$2,D20,F20,J20,K20,M20)</f>
        <v>3780</v>
      </c>
      <c r="BB20" s="67">
        <f>BA20+SUM(N20:AZ20)</f>
        <v>3780</v>
      </c>
      <c r="BC20" s="41" t="str">
        <f>SpellNumber(L20,BB20)</f>
        <v>INR  Three Thousand Seven Hundred &amp; Eighty  Only</v>
      </c>
      <c r="IE20" s="22">
        <v>2</v>
      </c>
      <c r="IF20" s="22" t="s">
        <v>32</v>
      </c>
      <c r="IG20" s="22" t="s">
        <v>40</v>
      </c>
      <c r="IH20" s="22">
        <v>10</v>
      </c>
      <c r="II20" s="22" t="s">
        <v>35</v>
      </c>
    </row>
    <row r="21" spans="1:243" s="21" customFormat="1" ht="15">
      <c r="A21" s="34">
        <v>2.3</v>
      </c>
      <c r="B21" s="72" t="s">
        <v>58</v>
      </c>
      <c r="C21" s="73" t="s">
        <v>83</v>
      </c>
      <c r="D21" s="69">
        <v>5</v>
      </c>
      <c r="E21" s="70" t="s">
        <v>76</v>
      </c>
      <c r="F21" s="60">
        <v>181</v>
      </c>
      <c r="G21" s="23"/>
      <c r="H21" s="23"/>
      <c r="I21" s="36" t="s">
        <v>36</v>
      </c>
      <c r="J21" s="17">
        <f>IF(I21="Less(-)",-1,1)</f>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total_amount_ba($B$2,$D$2,D21,F21,J21,K21,M21)</f>
        <v>905</v>
      </c>
      <c r="BB21" s="67">
        <f>BA21+SUM(N21:AZ21)</f>
        <v>905</v>
      </c>
      <c r="BC21" s="41" t="str">
        <f>SpellNumber(L21,BB21)</f>
        <v>INR  Nine Hundred &amp; Five  Only</v>
      </c>
      <c r="IE21" s="22">
        <v>3</v>
      </c>
      <c r="IF21" s="22" t="s">
        <v>41</v>
      </c>
      <c r="IG21" s="22" t="s">
        <v>42</v>
      </c>
      <c r="IH21" s="22">
        <v>10</v>
      </c>
      <c r="II21" s="22" t="s">
        <v>35</v>
      </c>
    </row>
    <row r="22" spans="1:243" s="21" customFormat="1" ht="15">
      <c r="A22" s="34">
        <v>2.4</v>
      </c>
      <c r="B22" s="71" t="s">
        <v>59</v>
      </c>
      <c r="C22" s="73" t="s">
        <v>84</v>
      </c>
      <c r="D22" s="69">
        <v>5</v>
      </c>
      <c r="E22" s="70" t="s">
        <v>76</v>
      </c>
      <c r="F22" s="60">
        <v>196</v>
      </c>
      <c r="G22" s="23"/>
      <c r="H22" s="23"/>
      <c r="I22" s="36" t="s">
        <v>36</v>
      </c>
      <c r="J22" s="17">
        <f>IF(I22="Less(-)",-1,1)</f>
        <v>1</v>
      </c>
      <c r="K22" s="18" t="s">
        <v>46</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1">
        <f>total_amount_ba($B$2,$D$2,D22,F22,J22,K22,M22)</f>
        <v>980</v>
      </c>
      <c r="BB22" s="67">
        <f>BA22+SUM(N22:AZ22)</f>
        <v>980</v>
      </c>
      <c r="BC22" s="41" t="str">
        <f>SpellNumber(L22,BB22)</f>
        <v>INR  Nine Hundred &amp; Eighty  Only</v>
      </c>
      <c r="IE22" s="22">
        <v>1.01</v>
      </c>
      <c r="IF22" s="22" t="s">
        <v>37</v>
      </c>
      <c r="IG22" s="22" t="s">
        <v>33</v>
      </c>
      <c r="IH22" s="22">
        <v>123.223</v>
      </c>
      <c r="II22" s="22" t="s">
        <v>35</v>
      </c>
    </row>
    <row r="23" spans="1:243" s="21" customFormat="1" ht="71.25">
      <c r="A23" s="34">
        <v>3</v>
      </c>
      <c r="B23" s="71" t="s">
        <v>61</v>
      </c>
      <c r="C23" s="73" t="s">
        <v>85</v>
      </c>
      <c r="D23" s="35"/>
      <c r="E23" s="70"/>
      <c r="F23" s="36"/>
      <c r="G23" s="16"/>
      <c r="H23" s="16"/>
      <c r="I23" s="36"/>
      <c r="J23" s="17"/>
      <c r="K23" s="18"/>
      <c r="L23" s="18"/>
      <c r="M23" s="19"/>
      <c r="N23" s="20"/>
      <c r="O23" s="20"/>
      <c r="P23" s="37"/>
      <c r="Q23" s="20"/>
      <c r="R23" s="20"/>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2">
        <v>1.02</v>
      </c>
      <c r="IF23" s="22" t="s">
        <v>38</v>
      </c>
      <c r="IG23" s="22" t="s">
        <v>39</v>
      </c>
      <c r="IH23" s="22">
        <v>213</v>
      </c>
      <c r="II23" s="22" t="s">
        <v>35</v>
      </c>
    </row>
    <row r="24" spans="1:243" s="21" customFormat="1" ht="42.75">
      <c r="A24" s="34">
        <v>3.1</v>
      </c>
      <c r="B24" s="72" t="s">
        <v>56</v>
      </c>
      <c r="C24" s="73" t="s">
        <v>86</v>
      </c>
      <c r="D24" s="69">
        <v>130</v>
      </c>
      <c r="E24" s="70" t="s">
        <v>76</v>
      </c>
      <c r="F24" s="60">
        <v>574</v>
      </c>
      <c r="G24" s="23"/>
      <c r="H24" s="23"/>
      <c r="I24" s="36" t="s">
        <v>36</v>
      </c>
      <c r="J24" s="17">
        <f>IF(I24="Less(-)",-1,1)</f>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total_amount_ba($B$2,$D$2,D24,F24,J24,K24,M24)</f>
        <v>74620</v>
      </c>
      <c r="BB24" s="67">
        <f>BA24+SUM(N24:AZ24)</f>
        <v>74620</v>
      </c>
      <c r="BC24" s="41" t="str">
        <f>SpellNumber(L24,BB24)</f>
        <v>INR  Seventy Four Thousand Six Hundred &amp; Twenty  Only</v>
      </c>
      <c r="IE24" s="22">
        <v>2</v>
      </c>
      <c r="IF24" s="22" t="s">
        <v>32</v>
      </c>
      <c r="IG24" s="22" t="s">
        <v>40</v>
      </c>
      <c r="IH24" s="22">
        <v>10</v>
      </c>
      <c r="II24" s="22" t="s">
        <v>35</v>
      </c>
    </row>
    <row r="25" spans="1:243" s="21" customFormat="1" ht="15">
      <c r="A25" s="34">
        <v>3.2</v>
      </c>
      <c r="B25" s="71" t="s">
        <v>58</v>
      </c>
      <c r="C25" s="73" t="s">
        <v>87</v>
      </c>
      <c r="D25" s="69">
        <v>5</v>
      </c>
      <c r="E25" s="70" t="s">
        <v>76</v>
      </c>
      <c r="F25" s="60">
        <v>260</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1300</v>
      </c>
      <c r="BB25" s="67">
        <f>BA25+SUM(N25:AZ25)</f>
        <v>1300</v>
      </c>
      <c r="BC25" s="41" t="str">
        <f>SpellNumber(L25,BB25)</f>
        <v>INR  One Thousand Three Hundred    Only</v>
      </c>
      <c r="IE25" s="22">
        <v>1.01</v>
      </c>
      <c r="IF25" s="22" t="s">
        <v>37</v>
      </c>
      <c r="IG25" s="22" t="s">
        <v>33</v>
      </c>
      <c r="IH25" s="22">
        <v>123.223</v>
      </c>
      <c r="II25" s="22" t="s">
        <v>35</v>
      </c>
    </row>
    <row r="26" spans="1:243" s="21" customFormat="1" ht="28.5">
      <c r="A26" s="34">
        <v>3.3</v>
      </c>
      <c r="B26" s="71" t="s">
        <v>59</v>
      </c>
      <c r="C26" s="73" t="s">
        <v>88</v>
      </c>
      <c r="D26" s="69">
        <v>5</v>
      </c>
      <c r="E26" s="70" t="s">
        <v>76</v>
      </c>
      <c r="F26" s="60">
        <v>274</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1370</v>
      </c>
      <c r="BB26" s="67">
        <f>BA26+SUM(N26:AZ26)</f>
        <v>1370</v>
      </c>
      <c r="BC26" s="41" t="str">
        <f>SpellNumber(L26,BB26)</f>
        <v>INR  One Thousand Three Hundred &amp; Seventy  Only</v>
      </c>
      <c r="IE26" s="22">
        <v>1.02</v>
      </c>
      <c r="IF26" s="22" t="s">
        <v>38</v>
      </c>
      <c r="IG26" s="22" t="s">
        <v>39</v>
      </c>
      <c r="IH26" s="22">
        <v>213</v>
      </c>
      <c r="II26" s="22" t="s">
        <v>35</v>
      </c>
    </row>
    <row r="27" spans="1:243" s="21" customFormat="1" ht="71.25">
      <c r="A27" s="34">
        <v>4</v>
      </c>
      <c r="B27" s="71" t="s">
        <v>62</v>
      </c>
      <c r="C27" s="73" t="s">
        <v>89</v>
      </c>
      <c r="D27" s="35"/>
      <c r="E27" s="70"/>
      <c r="F27" s="36"/>
      <c r="G27" s="16"/>
      <c r="H27" s="16"/>
      <c r="I27" s="36"/>
      <c r="J27" s="17"/>
      <c r="K27" s="18"/>
      <c r="L27" s="18"/>
      <c r="M27" s="19"/>
      <c r="N27" s="20"/>
      <c r="O27" s="20"/>
      <c r="P27" s="37"/>
      <c r="Q27" s="20"/>
      <c r="R27" s="20"/>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22">
        <v>1.02</v>
      </c>
      <c r="IF27" s="22" t="s">
        <v>38</v>
      </c>
      <c r="IG27" s="22" t="s">
        <v>39</v>
      </c>
      <c r="IH27" s="22">
        <v>213</v>
      </c>
      <c r="II27" s="22" t="s">
        <v>35</v>
      </c>
    </row>
    <row r="28" spans="1:243" s="21" customFormat="1" ht="42.75">
      <c r="A28" s="34">
        <v>4.1</v>
      </c>
      <c r="B28" s="72" t="s">
        <v>56</v>
      </c>
      <c r="C28" s="73" t="s">
        <v>90</v>
      </c>
      <c r="D28" s="69">
        <v>380</v>
      </c>
      <c r="E28" s="70" t="s">
        <v>76</v>
      </c>
      <c r="F28" s="60">
        <v>813</v>
      </c>
      <c r="G28" s="23"/>
      <c r="H28" s="23"/>
      <c r="I28" s="36" t="s">
        <v>36</v>
      </c>
      <c r="J28" s="17">
        <f>IF(I28="Less(-)",-1,1)</f>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total_amount_ba($B$2,$D$2,D28,F28,J28,K28,M28)</f>
        <v>308940</v>
      </c>
      <c r="BB28" s="67">
        <f aca="true" t="shared" si="0" ref="BB28:BB39">BA28+SUM(N28:AZ28)</f>
        <v>308940</v>
      </c>
      <c r="BC28" s="41" t="str">
        <f aca="true" t="shared" si="1" ref="BC28:BC39">SpellNumber(L28,BB28)</f>
        <v>INR  Three Lakh Eight Thousand Nine Hundred &amp; Forty  Only</v>
      </c>
      <c r="IE28" s="22">
        <v>2</v>
      </c>
      <c r="IF28" s="22" t="s">
        <v>32</v>
      </c>
      <c r="IG28" s="22" t="s">
        <v>40</v>
      </c>
      <c r="IH28" s="22">
        <v>10</v>
      </c>
      <c r="II28" s="22" t="s">
        <v>35</v>
      </c>
    </row>
    <row r="29" spans="1:243" s="21" customFormat="1" ht="28.5">
      <c r="A29" s="34">
        <v>4.2</v>
      </c>
      <c r="B29" s="72" t="s">
        <v>57</v>
      </c>
      <c r="C29" s="73" t="s">
        <v>91</v>
      </c>
      <c r="D29" s="69">
        <v>30</v>
      </c>
      <c r="E29" s="70" t="s">
        <v>76</v>
      </c>
      <c r="F29" s="60">
        <v>508</v>
      </c>
      <c r="G29" s="23"/>
      <c r="H29" s="23"/>
      <c r="I29" s="36" t="s">
        <v>36</v>
      </c>
      <c r="J29" s="17">
        <f>IF(I29="Less(-)",-1,1)</f>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1">
        <f>total_amount_ba($B$2,$D$2,D29,F29,J29,K29,M29)</f>
        <v>15240</v>
      </c>
      <c r="BB29" s="67">
        <f t="shared" si="0"/>
        <v>15240</v>
      </c>
      <c r="BC29" s="41" t="str">
        <f t="shared" si="1"/>
        <v>INR  Fifteen Thousand Two Hundred &amp; Forty  Only</v>
      </c>
      <c r="IE29" s="22">
        <v>3</v>
      </c>
      <c r="IF29" s="22" t="s">
        <v>41</v>
      </c>
      <c r="IG29" s="22" t="s">
        <v>42</v>
      </c>
      <c r="IH29" s="22">
        <v>10</v>
      </c>
      <c r="II29" s="22" t="s">
        <v>35</v>
      </c>
    </row>
    <row r="30" spans="1:243" s="21" customFormat="1" ht="28.5">
      <c r="A30" s="34">
        <v>4.3</v>
      </c>
      <c r="B30" s="71" t="s">
        <v>58</v>
      </c>
      <c r="C30" s="73" t="s">
        <v>92</v>
      </c>
      <c r="D30" s="69">
        <v>10</v>
      </c>
      <c r="E30" s="70" t="s">
        <v>76</v>
      </c>
      <c r="F30" s="60">
        <v>498</v>
      </c>
      <c r="G30" s="23"/>
      <c r="H30" s="23"/>
      <c r="I30" s="36" t="s">
        <v>36</v>
      </c>
      <c r="J30" s="17">
        <f>IF(I30="Less(-)",-1,1)</f>
        <v>1</v>
      </c>
      <c r="K30" s="18" t="s">
        <v>46</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1">
        <f>total_amount_ba($B$2,$D$2,D30,F30,J30,K30,M30)</f>
        <v>4980</v>
      </c>
      <c r="BB30" s="67">
        <f t="shared" si="0"/>
        <v>4980</v>
      </c>
      <c r="BC30" s="41" t="str">
        <f t="shared" si="1"/>
        <v>INR  Four Thousand Nine Hundred &amp; Eighty  Only</v>
      </c>
      <c r="IE30" s="22">
        <v>1.01</v>
      </c>
      <c r="IF30" s="22" t="s">
        <v>37</v>
      </c>
      <c r="IG30" s="22" t="s">
        <v>33</v>
      </c>
      <c r="IH30" s="22">
        <v>123.223</v>
      </c>
      <c r="II30" s="22" t="s">
        <v>35</v>
      </c>
    </row>
    <row r="31" spans="1:243" s="21" customFormat="1" ht="28.5">
      <c r="A31" s="34">
        <v>4.4</v>
      </c>
      <c r="B31" s="71" t="s">
        <v>59</v>
      </c>
      <c r="C31" s="73" t="s">
        <v>93</v>
      </c>
      <c r="D31" s="69">
        <v>10</v>
      </c>
      <c r="E31" s="70" t="s">
        <v>76</v>
      </c>
      <c r="F31" s="60">
        <v>539</v>
      </c>
      <c r="G31" s="23"/>
      <c r="H31" s="23"/>
      <c r="I31" s="36" t="s">
        <v>36</v>
      </c>
      <c r="J31" s="17">
        <f>IF(I31="Less(-)",-1,1)</f>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total_amount_ba($B$2,$D$2,D31,F31,J31,K31,M31)</f>
        <v>5390</v>
      </c>
      <c r="BB31" s="67">
        <f t="shared" si="0"/>
        <v>5390</v>
      </c>
      <c r="BC31" s="41" t="str">
        <f t="shared" si="1"/>
        <v>INR  Five Thousand Three Hundred &amp; Ninety  Only</v>
      </c>
      <c r="IE31" s="22">
        <v>1.02</v>
      </c>
      <c r="IF31" s="22" t="s">
        <v>38</v>
      </c>
      <c r="IG31" s="22" t="s">
        <v>39</v>
      </c>
      <c r="IH31" s="22">
        <v>213</v>
      </c>
      <c r="II31" s="22" t="s">
        <v>35</v>
      </c>
    </row>
    <row r="32" spans="1:243" s="21" customFormat="1" ht="71.25">
      <c r="A32" s="34">
        <v>5</v>
      </c>
      <c r="B32" s="72" t="s">
        <v>63</v>
      </c>
      <c r="C32" s="73" t="s">
        <v>94</v>
      </c>
      <c r="D32" s="35"/>
      <c r="E32" s="70"/>
      <c r="F32" s="36"/>
      <c r="G32" s="16"/>
      <c r="H32" s="16"/>
      <c r="I32" s="36"/>
      <c r="J32" s="17"/>
      <c r="K32" s="18"/>
      <c r="L32" s="18"/>
      <c r="M32" s="19"/>
      <c r="N32" s="20"/>
      <c r="O32" s="20"/>
      <c r="P32" s="37"/>
      <c r="Q32" s="20"/>
      <c r="R32" s="20"/>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c r="BB32" s="40"/>
      <c r="BC32" s="41"/>
      <c r="IE32" s="22">
        <v>2</v>
      </c>
      <c r="IF32" s="22" t="s">
        <v>32</v>
      </c>
      <c r="IG32" s="22" t="s">
        <v>40</v>
      </c>
      <c r="IH32" s="22">
        <v>10</v>
      </c>
      <c r="II32" s="22" t="s">
        <v>35</v>
      </c>
    </row>
    <row r="33" spans="1:243" s="21" customFormat="1" ht="42.75">
      <c r="A33" s="34">
        <v>5.1</v>
      </c>
      <c r="B33" s="71" t="s">
        <v>56</v>
      </c>
      <c r="C33" s="73" t="s">
        <v>95</v>
      </c>
      <c r="D33" s="69">
        <v>210</v>
      </c>
      <c r="E33" s="70" t="s">
        <v>76</v>
      </c>
      <c r="F33" s="60">
        <v>1179</v>
      </c>
      <c r="G33" s="23"/>
      <c r="H33" s="23"/>
      <c r="I33" s="36" t="s">
        <v>36</v>
      </c>
      <c r="J33" s="17">
        <f>IF(I33="Less(-)",-1,1)</f>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1">
        <f>total_amount_ba($B$2,$D$2,D33,F33,J33,K33,M33)</f>
        <v>247590</v>
      </c>
      <c r="BB33" s="67">
        <f t="shared" si="0"/>
        <v>247590</v>
      </c>
      <c r="BC33" s="41" t="str">
        <f t="shared" si="1"/>
        <v>INR  Two Lakh Forty Seven Thousand Five Hundred &amp; Ninety  Only</v>
      </c>
      <c r="IE33" s="22">
        <v>1.01</v>
      </c>
      <c r="IF33" s="22" t="s">
        <v>37</v>
      </c>
      <c r="IG33" s="22" t="s">
        <v>33</v>
      </c>
      <c r="IH33" s="22">
        <v>123.223</v>
      </c>
      <c r="II33" s="22" t="s">
        <v>35</v>
      </c>
    </row>
    <row r="34" spans="1:243" s="21" customFormat="1" ht="28.5">
      <c r="A34" s="34">
        <v>5.2</v>
      </c>
      <c r="B34" s="71" t="s">
        <v>57</v>
      </c>
      <c r="C34" s="73" t="s">
        <v>96</v>
      </c>
      <c r="D34" s="69">
        <v>10</v>
      </c>
      <c r="E34" s="70" t="s">
        <v>76</v>
      </c>
      <c r="F34" s="60">
        <v>876</v>
      </c>
      <c r="G34" s="23"/>
      <c r="H34" s="23"/>
      <c r="I34" s="36" t="s">
        <v>36</v>
      </c>
      <c r="J34" s="17">
        <f>IF(I34="Less(-)",-1,1)</f>
        <v>1</v>
      </c>
      <c r="K34" s="18" t="s">
        <v>46</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1">
        <f>total_amount_ba($B$2,$D$2,D34,F34,J34,K34,M34)</f>
        <v>8760</v>
      </c>
      <c r="BB34" s="67">
        <f t="shared" si="0"/>
        <v>8760</v>
      </c>
      <c r="BC34" s="41" t="str">
        <f t="shared" si="1"/>
        <v>INR  Eight Thousand Seven Hundred &amp; Sixty  Only</v>
      </c>
      <c r="IE34" s="22">
        <v>1.02</v>
      </c>
      <c r="IF34" s="22" t="s">
        <v>38</v>
      </c>
      <c r="IG34" s="22" t="s">
        <v>39</v>
      </c>
      <c r="IH34" s="22">
        <v>213</v>
      </c>
      <c r="II34" s="22" t="s">
        <v>35</v>
      </c>
    </row>
    <row r="35" spans="1:243" s="21" customFormat="1" ht="28.5">
      <c r="A35" s="34">
        <v>5.3</v>
      </c>
      <c r="B35" s="71" t="s">
        <v>58</v>
      </c>
      <c r="C35" s="73" t="s">
        <v>97</v>
      </c>
      <c r="D35" s="69">
        <v>2</v>
      </c>
      <c r="E35" s="70" t="s">
        <v>76</v>
      </c>
      <c r="F35" s="60">
        <v>864</v>
      </c>
      <c r="G35" s="23"/>
      <c r="H35" s="23"/>
      <c r="I35" s="36" t="s">
        <v>36</v>
      </c>
      <c r="J35" s="17">
        <f>IF(I35="Less(-)",-1,1)</f>
        <v>1</v>
      </c>
      <c r="K35" s="18" t="s">
        <v>46</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45"/>
      <c r="AV35" s="38"/>
      <c r="AW35" s="38"/>
      <c r="AX35" s="38"/>
      <c r="AY35" s="38"/>
      <c r="AZ35" s="38"/>
      <c r="BA35" s="61">
        <f>total_amount_ba($B$2,$D$2,D35,F35,J35,K35,M35)</f>
        <v>1728</v>
      </c>
      <c r="BB35" s="67">
        <f t="shared" si="0"/>
        <v>1728</v>
      </c>
      <c r="BC35" s="41" t="str">
        <f t="shared" si="1"/>
        <v>INR  One Thousand Seven Hundred &amp; Twenty Eight  Only</v>
      </c>
      <c r="IE35" s="22">
        <v>1.02</v>
      </c>
      <c r="IF35" s="22" t="s">
        <v>38</v>
      </c>
      <c r="IG35" s="22" t="s">
        <v>39</v>
      </c>
      <c r="IH35" s="22">
        <v>213</v>
      </c>
      <c r="II35" s="22" t="s">
        <v>35</v>
      </c>
    </row>
    <row r="36" spans="1:243" s="21" customFormat="1" ht="28.5">
      <c r="A36" s="34">
        <v>5.4</v>
      </c>
      <c r="B36" s="72" t="s">
        <v>59</v>
      </c>
      <c r="C36" s="73" t="s">
        <v>98</v>
      </c>
      <c r="D36" s="69">
        <v>3</v>
      </c>
      <c r="E36" s="70" t="s">
        <v>76</v>
      </c>
      <c r="F36" s="60">
        <v>909</v>
      </c>
      <c r="G36" s="23"/>
      <c r="H36" s="23"/>
      <c r="I36" s="36" t="s">
        <v>36</v>
      </c>
      <c r="J36" s="17">
        <f>IF(I36="Less(-)",-1,1)</f>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total_amount_ba($B$2,$D$2,D36,F36,J36,K36,M36)</f>
        <v>2727</v>
      </c>
      <c r="BB36" s="67">
        <f t="shared" si="0"/>
        <v>2727</v>
      </c>
      <c r="BC36" s="41" t="str">
        <f t="shared" si="1"/>
        <v>INR  Two Thousand Seven Hundred &amp; Twenty Seven  Only</v>
      </c>
      <c r="IE36" s="22">
        <v>2</v>
      </c>
      <c r="IF36" s="22" t="s">
        <v>32</v>
      </c>
      <c r="IG36" s="22" t="s">
        <v>40</v>
      </c>
      <c r="IH36" s="22">
        <v>10</v>
      </c>
      <c r="II36" s="22" t="s">
        <v>35</v>
      </c>
    </row>
    <row r="37" spans="1:243" s="21" customFormat="1" ht="42.75">
      <c r="A37" s="34">
        <v>6</v>
      </c>
      <c r="B37" s="72" t="s">
        <v>64</v>
      </c>
      <c r="C37" s="73" t="s">
        <v>99</v>
      </c>
      <c r="D37" s="35"/>
      <c r="E37" s="70"/>
      <c r="F37" s="36"/>
      <c r="G37" s="16"/>
      <c r="H37" s="16"/>
      <c r="I37" s="36"/>
      <c r="J37" s="17"/>
      <c r="K37" s="18"/>
      <c r="L37" s="18"/>
      <c r="M37" s="19"/>
      <c r="N37" s="20"/>
      <c r="O37" s="20"/>
      <c r="P37" s="37"/>
      <c r="Q37" s="20"/>
      <c r="R37" s="20"/>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c r="BB37" s="40"/>
      <c r="BC37" s="41"/>
      <c r="IE37" s="22">
        <v>3</v>
      </c>
      <c r="IF37" s="22" t="s">
        <v>41</v>
      </c>
      <c r="IG37" s="22" t="s">
        <v>42</v>
      </c>
      <c r="IH37" s="22">
        <v>10</v>
      </c>
      <c r="II37" s="22" t="s">
        <v>35</v>
      </c>
    </row>
    <row r="38" spans="1:243" s="21" customFormat="1" ht="15">
      <c r="A38" s="34">
        <v>6.1</v>
      </c>
      <c r="B38" s="71" t="s">
        <v>65</v>
      </c>
      <c r="C38" s="73" t="s">
        <v>100</v>
      </c>
      <c r="D38" s="69">
        <v>90</v>
      </c>
      <c r="E38" s="70" t="s">
        <v>76</v>
      </c>
      <c r="F38" s="60">
        <v>68</v>
      </c>
      <c r="G38" s="23"/>
      <c r="H38" s="23"/>
      <c r="I38" s="36" t="s">
        <v>36</v>
      </c>
      <c r="J38" s="17">
        <f>IF(I38="Less(-)",-1,1)</f>
        <v>1</v>
      </c>
      <c r="K38" s="18" t="s">
        <v>46</v>
      </c>
      <c r="L38" s="18" t="s">
        <v>6</v>
      </c>
      <c r="M38" s="44"/>
      <c r="N38" s="23"/>
      <c r="O38" s="23"/>
      <c r="P38" s="43"/>
      <c r="Q38" s="23"/>
      <c r="R38" s="23"/>
      <c r="S38" s="43"/>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1">
        <f>total_amount_ba($B$2,$D$2,D38,F38,J38,K38,M38)</f>
        <v>6120</v>
      </c>
      <c r="BB38" s="67">
        <f t="shared" si="0"/>
        <v>6120</v>
      </c>
      <c r="BC38" s="41" t="str">
        <f t="shared" si="1"/>
        <v>INR  Six Thousand One Hundred &amp; Twenty  Only</v>
      </c>
      <c r="IE38" s="22">
        <v>1.01</v>
      </c>
      <c r="IF38" s="22" t="s">
        <v>37</v>
      </c>
      <c r="IG38" s="22" t="s">
        <v>33</v>
      </c>
      <c r="IH38" s="22">
        <v>123.223</v>
      </c>
      <c r="II38" s="22" t="s">
        <v>35</v>
      </c>
    </row>
    <row r="39" spans="1:243" s="21" customFormat="1" ht="15">
      <c r="A39" s="34">
        <v>6.2</v>
      </c>
      <c r="B39" s="71" t="s">
        <v>66</v>
      </c>
      <c r="C39" s="73" t="s">
        <v>101</v>
      </c>
      <c r="D39" s="69">
        <v>105</v>
      </c>
      <c r="E39" s="70" t="s">
        <v>76</v>
      </c>
      <c r="F39" s="60">
        <v>76</v>
      </c>
      <c r="G39" s="23"/>
      <c r="H39" s="23"/>
      <c r="I39" s="36" t="s">
        <v>36</v>
      </c>
      <c r="J39" s="17">
        <f>IF(I39="Less(-)",-1,1)</f>
        <v>1</v>
      </c>
      <c r="K39" s="18" t="s">
        <v>46</v>
      </c>
      <c r="L39" s="18" t="s">
        <v>6</v>
      </c>
      <c r="M39" s="44"/>
      <c r="N39" s="23"/>
      <c r="O39" s="23"/>
      <c r="P39" s="43"/>
      <c r="Q39" s="23"/>
      <c r="R39" s="23"/>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1">
        <f>total_amount_ba($B$2,$D$2,D39,F39,J39,K39,M39)</f>
        <v>7980</v>
      </c>
      <c r="BB39" s="67">
        <f t="shared" si="0"/>
        <v>7980</v>
      </c>
      <c r="BC39" s="41" t="str">
        <f t="shared" si="1"/>
        <v>INR  Seven Thousand Nine Hundred &amp; Eighty  Only</v>
      </c>
      <c r="IE39" s="22">
        <v>1.02</v>
      </c>
      <c r="IF39" s="22" t="s">
        <v>38</v>
      </c>
      <c r="IG39" s="22" t="s">
        <v>39</v>
      </c>
      <c r="IH39" s="22">
        <v>213</v>
      </c>
      <c r="II39" s="22" t="s">
        <v>35</v>
      </c>
    </row>
    <row r="40" spans="1:243" s="21" customFormat="1" ht="71.25">
      <c r="A40" s="34">
        <v>7</v>
      </c>
      <c r="B40" s="72" t="s">
        <v>67</v>
      </c>
      <c r="C40" s="73" t="s">
        <v>102</v>
      </c>
      <c r="D40" s="69">
        <v>10</v>
      </c>
      <c r="E40" s="70" t="s">
        <v>76</v>
      </c>
      <c r="F40" s="60">
        <v>35</v>
      </c>
      <c r="G40" s="23"/>
      <c r="H40" s="23"/>
      <c r="I40" s="36" t="s">
        <v>36</v>
      </c>
      <c r="J40" s="17">
        <f>IF(I40="Less(-)",-1,1)</f>
        <v>1</v>
      </c>
      <c r="K40" s="18" t="s">
        <v>46</v>
      </c>
      <c r="L40" s="18" t="s">
        <v>6</v>
      </c>
      <c r="M40" s="44"/>
      <c r="N40" s="23"/>
      <c r="O40" s="23"/>
      <c r="P40" s="43"/>
      <c r="Q40" s="23"/>
      <c r="R40" s="23"/>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1">
        <f>total_amount_ba($B$2,$D$2,D40,F40,J40,K40,M40)</f>
        <v>350</v>
      </c>
      <c r="BB40" s="67">
        <f>BA40+SUM(N40:AZ40)</f>
        <v>350</v>
      </c>
      <c r="BC40" s="41" t="str">
        <f>SpellNumber(L40,BB40)</f>
        <v>INR  Three Hundred &amp; Fifty  Only</v>
      </c>
      <c r="IE40" s="22">
        <v>2</v>
      </c>
      <c r="IF40" s="22" t="s">
        <v>32</v>
      </c>
      <c r="IG40" s="22" t="s">
        <v>40</v>
      </c>
      <c r="IH40" s="22">
        <v>10</v>
      </c>
      <c r="II40" s="22" t="s">
        <v>35</v>
      </c>
    </row>
    <row r="41" spans="1:243" s="21" customFormat="1" ht="57">
      <c r="A41" s="34">
        <v>8</v>
      </c>
      <c r="B41" s="72" t="s">
        <v>68</v>
      </c>
      <c r="C41" s="73" t="s">
        <v>103</v>
      </c>
      <c r="D41" s="35"/>
      <c r="E41" s="70"/>
      <c r="F41" s="36"/>
      <c r="G41" s="16"/>
      <c r="H41" s="16"/>
      <c r="I41" s="36"/>
      <c r="J41" s="17"/>
      <c r="K41" s="18"/>
      <c r="L41" s="18"/>
      <c r="M41" s="19"/>
      <c r="N41" s="20"/>
      <c r="O41" s="20"/>
      <c r="P41" s="37"/>
      <c r="Q41" s="20"/>
      <c r="R41" s="20"/>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22">
        <v>3</v>
      </c>
      <c r="IF41" s="22" t="s">
        <v>41</v>
      </c>
      <c r="IG41" s="22" t="s">
        <v>42</v>
      </c>
      <c r="IH41" s="22">
        <v>10</v>
      </c>
      <c r="II41" s="22" t="s">
        <v>35</v>
      </c>
    </row>
    <row r="42" spans="1:243" s="21" customFormat="1" ht="15">
      <c r="A42" s="34">
        <v>8.1</v>
      </c>
      <c r="B42" s="71" t="s">
        <v>69</v>
      </c>
      <c r="C42" s="73" t="s">
        <v>104</v>
      </c>
      <c r="D42" s="69">
        <v>5</v>
      </c>
      <c r="E42" s="70" t="s">
        <v>77</v>
      </c>
      <c r="F42" s="60">
        <v>130</v>
      </c>
      <c r="G42" s="23"/>
      <c r="H42" s="23"/>
      <c r="I42" s="36" t="s">
        <v>36</v>
      </c>
      <c r="J42" s="17">
        <f>IF(I42="Less(-)",-1,1)</f>
        <v>1</v>
      </c>
      <c r="K42" s="18" t="s">
        <v>46</v>
      </c>
      <c r="L42" s="18" t="s">
        <v>6</v>
      </c>
      <c r="M42" s="44"/>
      <c r="N42" s="23"/>
      <c r="O42" s="23"/>
      <c r="P42" s="43"/>
      <c r="Q42" s="23"/>
      <c r="R42" s="23"/>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1">
        <f>total_amount_ba($B$2,$D$2,D42,F42,J42,K42,M42)</f>
        <v>650</v>
      </c>
      <c r="BB42" s="67">
        <f>BA42+SUM(N42:AZ42)</f>
        <v>650</v>
      </c>
      <c r="BC42" s="41" t="str">
        <f>SpellNumber(L42,BB42)</f>
        <v>INR  Six Hundred &amp; Fifty  Only</v>
      </c>
      <c r="IE42" s="22">
        <v>1.01</v>
      </c>
      <c r="IF42" s="22" t="s">
        <v>37</v>
      </c>
      <c r="IG42" s="22" t="s">
        <v>33</v>
      </c>
      <c r="IH42" s="22">
        <v>123.223</v>
      </c>
      <c r="II42" s="22" t="s">
        <v>35</v>
      </c>
    </row>
    <row r="43" spans="1:243" s="21" customFormat="1" ht="15">
      <c r="A43" s="34">
        <v>8.2</v>
      </c>
      <c r="B43" s="71" t="s">
        <v>70</v>
      </c>
      <c r="C43" s="73" t="s">
        <v>105</v>
      </c>
      <c r="D43" s="69">
        <v>5</v>
      </c>
      <c r="E43" s="70" t="s">
        <v>77</v>
      </c>
      <c r="F43" s="60">
        <v>36</v>
      </c>
      <c r="G43" s="23"/>
      <c r="H43" s="23"/>
      <c r="I43" s="36" t="s">
        <v>36</v>
      </c>
      <c r="J43" s="17">
        <f>IF(I43="Less(-)",-1,1)</f>
        <v>1</v>
      </c>
      <c r="K43" s="18" t="s">
        <v>46</v>
      </c>
      <c r="L43" s="18" t="s">
        <v>6</v>
      </c>
      <c r="M43" s="44"/>
      <c r="N43" s="23"/>
      <c r="O43" s="23"/>
      <c r="P43" s="43"/>
      <c r="Q43" s="23"/>
      <c r="R43" s="23"/>
      <c r="S43" s="43"/>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1">
        <f>total_amount_ba($B$2,$D$2,D43,F43,J43,K43,M43)</f>
        <v>180</v>
      </c>
      <c r="BB43" s="67">
        <f>BA43+SUM(N43:AZ43)</f>
        <v>180</v>
      </c>
      <c r="BC43" s="41" t="str">
        <f>SpellNumber(L43,BB43)</f>
        <v>INR  One Hundred &amp; Eighty  Only</v>
      </c>
      <c r="IE43" s="22">
        <v>1.02</v>
      </c>
      <c r="IF43" s="22" t="s">
        <v>38</v>
      </c>
      <c r="IG43" s="22" t="s">
        <v>39</v>
      </c>
      <c r="IH43" s="22">
        <v>213</v>
      </c>
      <c r="II43" s="22" t="s">
        <v>35</v>
      </c>
    </row>
    <row r="44" spans="1:243" s="21" customFormat="1" ht="42.75">
      <c r="A44" s="34">
        <v>9</v>
      </c>
      <c r="B44" s="72" t="s">
        <v>71</v>
      </c>
      <c r="C44" s="73" t="s">
        <v>106</v>
      </c>
      <c r="D44" s="35"/>
      <c r="E44" s="70"/>
      <c r="F44" s="36"/>
      <c r="G44" s="16"/>
      <c r="H44" s="16"/>
      <c r="I44" s="36"/>
      <c r="J44" s="17"/>
      <c r="K44" s="18"/>
      <c r="L44" s="18"/>
      <c r="M44" s="19"/>
      <c r="N44" s="20"/>
      <c r="O44" s="20"/>
      <c r="P44" s="37"/>
      <c r="Q44" s="20"/>
      <c r="R44" s="20"/>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c r="BB44" s="40"/>
      <c r="BC44" s="41"/>
      <c r="IE44" s="22">
        <v>2</v>
      </c>
      <c r="IF44" s="22" t="s">
        <v>32</v>
      </c>
      <c r="IG44" s="22" t="s">
        <v>40</v>
      </c>
      <c r="IH44" s="22">
        <v>10</v>
      </c>
      <c r="II44" s="22" t="s">
        <v>35</v>
      </c>
    </row>
    <row r="45" spans="1:243" s="21" customFormat="1" ht="15">
      <c r="A45" s="34">
        <v>9.1</v>
      </c>
      <c r="B45" s="71" t="s">
        <v>72</v>
      </c>
      <c r="C45" s="73" t="s">
        <v>107</v>
      </c>
      <c r="D45" s="69">
        <v>5</v>
      </c>
      <c r="E45" s="70" t="s">
        <v>77</v>
      </c>
      <c r="F45" s="60">
        <v>261</v>
      </c>
      <c r="G45" s="23"/>
      <c r="H45" s="23"/>
      <c r="I45" s="36" t="s">
        <v>36</v>
      </c>
      <c r="J45" s="17">
        <f>IF(I45="Less(-)",-1,1)</f>
        <v>1</v>
      </c>
      <c r="K45" s="18" t="s">
        <v>46</v>
      </c>
      <c r="L45" s="18" t="s">
        <v>6</v>
      </c>
      <c r="M45" s="44"/>
      <c r="N45" s="23"/>
      <c r="O45" s="23"/>
      <c r="P45" s="43"/>
      <c r="Q45" s="23"/>
      <c r="R45" s="23"/>
      <c r="S45" s="43"/>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1">
        <f>total_amount_ba($B$2,$D$2,D45,F45,J45,K45,M45)</f>
        <v>1305</v>
      </c>
      <c r="BB45" s="67">
        <f>BA45+SUM(N45:AZ45)</f>
        <v>1305</v>
      </c>
      <c r="BC45" s="41" t="str">
        <f>SpellNumber(L45,BB45)</f>
        <v>INR  One Thousand Three Hundred &amp; Five  Only</v>
      </c>
      <c r="IE45" s="22">
        <v>1.01</v>
      </c>
      <c r="IF45" s="22" t="s">
        <v>37</v>
      </c>
      <c r="IG45" s="22" t="s">
        <v>33</v>
      </c>
      <c r="IH45" s="22">
        <v>123.223</v>
      </c>
      <c r="II45" s="22" t="s">
        <v>35</v>
      </c>
    </row>
    <row r="46" spans="1:243" s="21" customFormat="1" ht="57">
      <c r="A46" s="34">
        <v>10</v>
      </c>
      <c r="B46" s="71" t="s">
        <v>73</v>
      </c>
      <c r="C46" s="73" t="s">
        <v>108</v>
      </c>
      <c r="D46" s="35"/>
      <c r="E46" s="70"/>
      <c r="F46" s="36"/>
      <c r="G46" s="16"/>
      <c r="H46" s="16"/>
      <c r="I46" s="36"/>
      <c r="J46" s="17"/>
      <c r="K46" s="18"/>
      <c r="L46" s="18"/>
      <c r="M46" s="19"/>
      <c r="N46" s="20"/>
      <c r="O46" s="20"/>
      <c r="P46" s="37"/>
      <c r="Q46" s="20"/>
      <c r="R46" s="20"/>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9"/>
      <c r="BB46" s="40"/>
      <c r="BC46" s="41"/>
      <c r="IE46" s="22">
        <v>1.02</v>
      </c>
      <c r="IF46" s="22" t="s">
        <v>38</v>
      </c>
      <c r="IG46" s="22" t="s">
        <v>39</v>
      </c>
      <c r="IH46" s="22">
        <v>213</v>
      </c>
      <c r="II46" s="22" t="s">
        <v>35</v>
      </c>
    </row>
    <row r="47" spans="1:243" s="21" customFormat="1" ht="15">
      <c r="A47" s="34">
        <v>10.1</v>
      </c>
      <c r="B47" s="71" t="s">
        <v>74</v>
      </c>
      <c r="C47" s="73" t="s">
        <v>109</v>
      </c>
      <c r="D47" s="69">
        <v>20</v>
      </c>
      <c r="E47" s="70" t="s">
        <v>76</v>
      </c>
      <c r="F47" s="60">
        <v>538</v>
      </c>
      <c r="G47" s="23"/>
      <c r="H47" s="23"/>
      <c r="I47" s="36" t="s">
        <v>36</v>
      </c>
      <c r="J47" s="17">
        <f>IF(I47="Less(-)",-1,1)</f>
        <v>1</v>
      </c>
      <c r="K47" s="18" t="s">
        <v>46</v>
      </c>
      <c r="L47" s="18" t="s">
        <v>6</v>
      </c>
      <c r="M47" s="44"/>
      <c r="N47" s="23"/>
      <c r="O47" s="23"/>
      <c r="P47" s="43"/>
      <c r="Q47" s="23"/>
      <c r="R47" s="23"/>
      <c r="S47" s="43"/>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45"/>
      <c r="AV47" s="38"/>
      <c r="AW47" s="38"/>
      <c r="AX47" s="38"/>
      <c r="AY47" s="38"/>
      <c r="AZ47" s="38"/>
      <c r="BA47" s="61">
        <f>total_amount_ba($B$2,$D$2,D47,F47,J47,K47,M47)</f>
        <v>10760</v>
      </c>
      <c r="BB47" s="67">
        <f>BA47+SUM(N47:AZ47)</f>
        <v>10760</v>
      </c>
      <c r="BC47" s="41" t="str">
        <f>SpellNumber(L47,BB47)</f>
        <v>INR  Ten Thousand Seven Hundred &amp; Sixty  Only</v>
      </c>
      <c r="IE47" s="22">
        <v>1.02</v>
      </c>
      <c r="IF47" s="22" t="s">
        <v>38</v>
      </c>
      <c r="IG47" s="22" t="s">
        <v>39</v>
      </c>
      <c r="IH47" s="22">
        <v>213</v>
      </c>
      <c r="II47" s="22" t="s">
        <v>35</v>
      </c>
    </row>
    <row r="48" spans="1:243" s="21" customFormat="1" ht="15">
      <c r="A48" s="34">
        <v>10.2</v>
      </c>
      <c r="B48" s="72" t="s">
        <v>75</v>
      </c>
      <c r="C48" s="73" t="s">
        <v>110</v>
      </c>
      <c r="D48" s="69">
        <v>15</v>
      </c>
      <c r="E48" s="70" t="s">
        <v>76</v>
      </c>
      <c r="F48" s="60">
        <v>730</v>
      </c>
      <c r="G48" s="23"/>
      <c r="H48" s="23"/>
      <c r="I48" s="36" t="s">
        <v>36</v>
      </c>
      <c r="J48" s="17">
        <f>IF(I48="Less(-)",-1,1)</f>
        <v>1</v>
      </c>
      <c r="K48" s="18" t="s">
        <v>46</v>
      </c>
      <c r="L48" s="18" t="s">
        <v>6</v>
      </c>
      <c r="M48" s="44"/>
      <c r="N48" s="23"/>
      <c r="O48" s="23"/>
      <c r="P48" s="43"/>
      <c r="Q48" s="23"/>
      <c r="R48" s="23"/>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1">
        <f>total_amount_ba($B$2,$D$2,D48,F48,J48,K48,M48)</f>
        <v>10950</v>
      </c>
      <c r="BB48" s="67">
        <f>BA48+SUM(N48:AZ48)</f>
        <v>10950</v>
      </c>
      <c r="BC48" s="41" t="str">
        <f>SpellNumber(L48,BB48)</f>
        <v>INR  Ten Thousand Nine Hundred &amp; Fifty  Only</v>
      </c>
      <c r="IE48" s="22">
        <v>2</v>
      </c>
      <c r="IF48" s="22" t="s">
        <v>32</v>
      </c>
      <c r="IG48" s="22" t="s">
        <v>40</v>
      </c>
      <c r="IH48" s="22">
        <v>10</v>
      </c>
      <c r="II48" s="22" t="s">
        <v>35</v>
      </c>
    </row>
    <row r="49" spans="1:243" s="21" customFormat="1" ht="34.5" customHeight="1">
      <c r="A49" s="46" t="s">
        <v>44</v>
      </c>
      <c r="B49" s="47"/>
      <c r="C49" s="48"/>
      <c r="D49" s="49"/>
      <c r="E49" s="49"/>
      <c r="F49" s="49"/>
      <c r="G49" s="49"/>
      <c r="H49" s="50"/>
      <c r="I49" s="50"/>
      <c r="J49" s="50"/>
      <c r="K49" s="50"/>
      <c r="L49" s="51"/>
      <c r="BA49" s="62">
        <f>SUM(BA13:BA48)</f>
        <v>851427</v>
      </c>
      <c r="BB49" s="66">
        <f>SUM(BB13:BB48)</f>
        <v>851427</v>
      </c>
      <c r="BC49" s="41" t="str">
        <f>SpellNumber($E$2,BB49)</f>
        <v>INR  Eight Lakh Fifty One Thousand Four Hundred &amp; Twenty Seven  Only</v>
      </c>
      <c r="IE49" s="22">
        <v>4</v>
      </c>
      <c r="IF49" s="22" t="s">
        <v>38</v>
      </c>
      <c r="IG49" s="22" t="s">
        <v>43</v>
      </c>
      <c r="IH49" s="22">
        <v>10</v>
      </c>
      <c r="II49" s="22" t="s">
        <v>35</v>
      </c>
    </row>
    <row r="50" spans="1:243" s="26" customFormat="1" ht="33.75" customHeight="1">
      <c r="A50" s="47" t="s">
        <v>48</v>
      </c>
      <c r="B50" s="52"/>
      <c r="C50" s="24"/>
      <c r="D50" s="53"/>
      <c r="E50" s="54" t="s">
        <v>54</v>
      </c>
      <c r="F50" s="64"/>
      <c r="G50" s="55"/>
      <c r="H50" s="25"/>
      <c r="I50" s="25"/>
      <c r="J50" s="25"/>
      <c r="K50" s="56"/>
      <c r="L50" s="57"/>
      <c r="M50" s="58"/>
      <c r="O50" s="21"/>
      <c r="P50" s="21"/>
      <c r="Q50" s="21"/>
      <c r="R50" s="21"/>
      <c r="S50" s="21"/>
      <c r="BA50" s="63">
        <f>IF(ISBLANK(F50),0,IF(E50="Excess (+)",ROUND(BA49+(BA49*F50),2),IF(E50="Less (-)",ROUND(BA49+(BA49*F50*(-1)),2),IF(E50="At Par",BA49,0))))</f>
        <v>0</v>
      </c>
      <c r="BB50" s="65">
        <f>ROUND(BA50,0)</f>
        <v>0</v>
      </c>
      <c r="BC50" s="41" t="str">
        <f>SpellNumber($E$2,BA50)</f>
        <v>INR Zero Only</v>
      </c>
      <c r="IE50" s="27"/>
      <c r="IF50" s="27"/>
      <c r="IG50" s="27"/>
      <c r="IH50" s="27"/>
      <c r="II50" s="27"/>
    </row>
    <row r="51" spans="1:243" s="26" customFormat="1" ht="41.25" customHeight="1">
      <c r="A51" s="46" t="s">
        <v>47</v>
      </c>
      <c r="B51" s="46"/>
      <c r="C51" s="77" t="str">
        <f>SpellNumber($E$2,BA50)</f>
        <v>INR Zero Only</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9"/>
      <c r="IE51" s="27"/>
      <c r="IF51" s="27"/>
      <c r="IG51" s="27"/>
      <c r="IH51" s="27"/>
      <c r="II51" s="27"/>
    </row>
    <row r="52" spans="3:243" s="12" customFormat="1" ht="15">
      <c r="C52" s="28"/>
      <c r="D52" s="28"/>
      <c r="E52" s="28"/>
      <c r="F52" s="28"/>
      <c r="G52" s="28"/>
      <c r="H52" s="28"/>
      <c r="I52" s="28"/>
      <c r="J52" s="28"/>
      <c r="K52" s="28"/>
      <c r="L52" s="28"/>
      <c r="M52" s="28"/>
      <c r="O52" s="28"/>
      <c r="BA52" s="28"/>
      <c r="BC52" s="28"/>
      <c r="IE52" s="13"/>
      <c r="IF52" s="13"/>
      <c r="IG52" s="13"/>
      <c r="IH52" s="13"/>
      <c r="II52" s="13"/>
    </row>
  </sheetData>
  <sheetProtection password="EEC8" sheet="1" selectLockedCells="1"/>
  <mergeCells count="8">
    <mergeCell ref="A9:BC9"/>
    <mergeCell ref="C51:BC5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list" allowBlank="1" showInputMessage="1" showErrorMessage="1" sqref="L46 L47 L13 L14 L15 L16 L17 L18 L19 L20 L21 L22 L23 L24 L25 L26 L27 L28 L29 L30 L31 L32 L33 L34 L35 L36 L37 L38 L39 L40 L41 L42 L43 L44 L45 L4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6 M28:M31 M33:M36 M38:M40 M42:M43 M45 M47:M48">
      <formula1>0</formula1>
      <formula2>999999999999999</formula2>
    </dataValidation>
    <dataValidation allowBlank="1" showInputMessage="1" showErrorMessage="1" promptTitle="Item Description" prompt="Please enter Item Description in text" sqref="B47:B48 B19:B24 B27:B32 B35:B4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C2">
      <formula1>"Normal, SingleWindow, Alternate"</formula1>
    </dataValidation>
    <dataValidation type="list" allowBlank="1" showInputMessage="1" showErrorMessage="1" sqref="E50">
      <formula1>"Select, Excess (+), Less (-)"</formula1>
    </dataValidation>
    <dataValidation type="decimal" allowBlank="1" showInputMessage="1" showErrorMessage="1" promptTitle="Quantity" prompt="Please enter the Quantity for this item. " errorTitle="Invalid Entry" error="Only Numeric Values are allowed. " sqref="D13:D48 F13:F48">
      <formula1>0</formula1>
      <formula2>999999999999999</formula2>
    </dataValidation>
    <dataValidation allowBlank="1" showInputMessage="1" showErrorMessage="1" promptTitle="Units" prompt="Please enter Units in text" sqref="E13:E48"/>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allowBlank="1" showInputMessage="1" showErrorMessage="1" errorTitle="Invalid Entry" error="Only Numeric Values are allowed. " sqref="A13:A48">
      <formula1>0</formula1>
      <formula2>999999999999999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K13:K4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2022-12-28T10:59:39Z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