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6"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'BoQ1'!$A$11:$BC$28</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<sst xmlns="http://schemas.openxmlformats.org/spreadsheetml/2006/main" count="174" uniqueCount="74">
  <si>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</si>
  <si>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</si>
  <si>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</si>
  <si>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</si>
  <si>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</si>
  <si>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</si>
  <si>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</si>
  <si>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</si>
  <si>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</si>
  <si>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</si>
  <si>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</si>
  <si>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</si>
  <si>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</si>
  <si>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</si>
  <si>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</si>
  <si>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</si>
  <si>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</si>
  <si>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</si>
  <si>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</si>
  <si>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</si>
  <si>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</si>
  <si>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</si>
  <si>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</si>
  <si>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</si>
  <si>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</si>
  <si>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</si>
  <si>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</si>
  <si>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</si>
  <si>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</si>
  <si>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</si>
  <si>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</si>
  <si>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</si>
  <si>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</si>
  <si>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</si>
  <si>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</si>
  <si>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</si>
  <si>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</si>
  <si>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</si>
  <si>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</si>
  <si>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</si>
  <si>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</si>
  <si>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</si>
  <si>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</si>
  <si>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</si>
  <si>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</si>
  <si>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</si>
  <si>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</si>
  <si>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</si>
  <si>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</si>
  <si>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</si>
  <si>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no.6</t>
  </si>
  <si>
    <t>item no.7</t>
  </si>
  <si>
    <t>item no.9</t>
  </si>
  <si>
    <t>item no.11</t>
  </si>
  <si>
    <t>item no.12</t>
  </si>
  <si>
    <t>Component</t>
  </si>
  <si>
    <t>FINISHING</t>
  </si>
  <si>
    <t>sqm</t>
  </si>
  <si>
    <t>Sqm</t>
  </si>
  <si>
    <t>item no.4</t>
  </si>
  <si>
    <t>Finishing walls with Acrylic Smooth exterior paint of required shade :</t>
  </si>
  <si>
    <t>New work (Two or more coat applied @ 1.67 ltr/10 sqm over and including priming coat of exterior primer applied @ 2.20 kg/10 sqm)</t>
  </si>
  <si>
    <t>Painting (two or more coats) on rain water, soil waste and vent pipes and fittings with synthetic enamel paint of approved brand and manufacture and required colour over a priming coat of approved steel primer on new work.</t>
  </si>
  <si>
    <t>150 mm diameter pipes</t>
  </si>
  <si>
    <t>Extra for washed grit plaster on exterior walls of height more than 10 m from ground level for every additional height of 3 m or part thereof.</t>
  </si>
  <si>
    <t>Painting with synthetic enamel paint of approved brand and manufacture of required colour to give an even shade :</t>
  </si>
  <si>
    <t>One or more coats on old work</t>
  </si>
  <si>
    <t>Old work (Two or more coat applied @ 1.67 ltr/ 10 sqm) on existing cement paint surface</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</si>
  <si>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</si>
  <si>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</si>
  <si>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Meter</t>
  </si>
  <si>
    <t>Name of Work: Cleaning and painting works of exposed brick wall surface and external windows in library building</t>
  </si>
  <si>
    <t>NIT No:  Civil/07/07/2023-1</t>
  </si>
  <si>
    <t>Tender Inviting Authority: DOIP,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</si>
</sst>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4" fillId="0" borderId="0" xfId="56" applyNumberFormat="1" applyFont="1" applyFill="1" applyAlignment="1" applyProtection="1">
      <alignmen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5" xfId="56" applyNumberFormat="1" applyFont="1" applyFill="1" applyBorder="1" applyAlignment="1">
      <alignment horizontal="center" vertical="top" wrapText="1"/>
      <protection/>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0" fontId="23" fillId="0" borderId="14" xfId="56" applyNumberFormat="1" applyFont="1" applyFill="1" applyBorder="1" applyAlignment="1">
      <alignment horizontal="center" vertical="top" wrapText="1"/>
      <protection/>
    </xf>
    <xf numFmtId="0" fontId="62" fillId="0" borderId="14" xfId="0" applyFont="1" applyFill="1" applyBorder="1" applyAlignment="1">
      <alignment horizontal="left" vertical="top"/>
    </xf>
    <xf numFmtId="0" fontId="7" fillId="0" borderId="16" xfId="59" applyNumberFormat="1" applyFont="1" applyFill="1" applyBorder="1" applyAlignment="1">
      <alignment horizontal="left" vertical="top"/>
      <protection/>
    </xf>
    <xf numFmtId="0" fontId="7" fillId="0" borderId="17" xfId="59" applyNumberFormat="1" applyFont="1" applyFill="1" applyBorder="1" applyAlignment="1">
      <alignment horizontal="left" vertical="top"/>
      <protection/>
    </xf>
    <xf numFmtId="0" fontId="15" fillId="0" borderId="18" xfId="56" applyNumberFormat="1" applyFont="1" applyFill="1" applyBorder="1" applyAlignment="1" applyProtection="1">
      <alignment vertical="top"/>
      <protection/>
    </xf>
    <xf numFmtId="0" fontId="16" fillId="0" borderId="19" xfId="59" applyNumberFormat="1" applyFont="1" applyFill="1" applyBorder="1" applyAlignment="1" applyProtection="1">
      <alignment vertical="center" wrapText="1"/>
      <protection locked="0"/>
    </xf>
    <xf numFmtId="0" fontId="17" fillId="33" borderId="19" xfId="59" applyNumberFormat="1" applyFont="1" applyFill="1" applyBorder="1" applyAlignment="1" applyProtection="1">
      <alignment vertical="center" wrapText="1"/>
      <protection locked="0"/>
    </xf>
    <xf numFmtId="10" fontId="18" fillId="33" borderId="19" xfId="66" applyNumberFormat="1" applyFont="1" applyFill="1" applyBorder="1" applyAlignment="1" applyProtection="1">
      <alignment horizontal="center" vertical="center"/>
      <protection locked="0"/>
    </xf>
    <xf numFmtId="0" fontId="15" fillId="0" borderId="19" xfId="59" applyNumberFormat="1" applyFont="1" applyFill="1" applyBorder="1" applyAlignment="1">
      <alignment vertical="top"/>
      <protection/>
    </xf>
    <xf numFmtId="0" fontId="4" fillId="0" borderId="19" xfId="56" applyNumberFormat="1" applyFont="1" applyFill="1" applyBorder="1" applyAlignment="1" applyProtection="1">
      <alignment vertical="top"/>
      <protection/>
    </xf>
    <xf numFmtId="0" fontId="12" fillId="0" borderId="19" xfId="59" applyNumberFormat="1" applyFont="1" applyFill="1" applyBorder="1" applyAlignment="1" applyProtection="1">
      <alignment vertical="center" wrapText="1"/>
      <protection locked="0"/>
    </xf>
    <xf numFmtId="0" fontId="12" fillId="0" borderId="19" xfId="66" applyNumberFormat="1" applyFont="1" applyFill="1" applyBorder="1" applyAlignment="1" applyProtection="1">
      <alignment vertical="center" wrapText="1"/>
      <protection locked="0"/>
    </xf>
    <xf numFmtId="0" fontId="16" fillId="0" borderId="19" xfId="59" applyNumberFormat="1" applyFont="1" applyFill="1" applyBorder="1" applyAlignment="1" applyProtection="1">
      <alignment vertical="center" wrapText="1"/>
      <protection/>
    </xf>
    <xf numFmtId="2" fontId="19" fillId="0" borderId="20" xfId="59" applyNumberFormat="1" applyFont="1" applyFill="1" applyBorder="1" applyAlignment="1">
      <alignment vertical="top"/>
      <protection/>
    </xf>
    <xf numFmtId="2" fontId="14" fillId="0" borderId="21" xfId="59" applyNumberFormat="1" applyFont="1" applyFill="1" applyBorder="1" applyAlignment="1">
      <alignment horizontal="right" vertical="top"/>
      <protection/>
    </xf>
    <xf numFmtId="0" fontId="4" fillId="0" borderId="20" xfId="59" applyNumberFormat="1" applyFont="1" applyFill="1" applyBorder="1" applyAlignment="1">
      <alignment vertical="top" wrapText="1"/>
      <protection/>
    </xf>
    <xf numFmtId="0" fontId="7" fillId="0" borderId="14"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4" fillId="0" borderId="14" xfId="59" applyNumberFormat="1" applyFont="1" applyFill="1" applyBorder="1" applyAlignment="1">
      <alignment vertical="top"/>
      <protection/>
    </xf>
    <xf numFmtId="0" fontId="4" fillId="0" borderId="14" xfId="56"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25" fillId="0" borderId="14" xfId="0" applyFont="1" applyFill="1" applyBorder="1" applyAlignment="1">
      <alignment horizontal="justify" vertical="center" wrapText="1"/>
    </xf>
    <xf numFmtId="0" fontId="62" fillId="0" borderId="14" xfId="0" applyFont="1" applyFill="1" applyBorder="1" applyAlignment="1">
      <alignment horizontal="left" vertical="center"/>
    </xf>
    <xf numFmtId="0" fontId="62" fillId="0" borderId="14" xfId="0" applyFont="1" applyFill="1" applyBorder="1" applyAlignment="1">
      <alignment horizontal="left" vertical="center" wrapText="1"/>
    </xf>
    <xf numFmtId="171" fontId="62" fillId="0" borderId="14" xfId="42" applyFont="1" applyFill="1" applyBorder="1" applyAlignment="1">
      <alignment horizontal="left" vertical="center"/>
    </xf>
    <xf numFmtId="2" fontId="26" fillId="0" borderId="22" xfId="56" applyNumberFormat="1" applyFont="1" applyFill="1" applyBorder="1" applyAlignment="1" applyProtection="1">
      <alignment horizontal="left" vertical="center"/>
      <protection locked="0"/>
    </xf>
    <xf numFmtId="2" fontId="26" fillId="0" borderId="11" xfId="56" applyNumberFormat="1" applyFont="1" applyFill="1" applyBorder="1" applyAlignment="1" applyProtection="1">
      <alignment horizontal="left" vertical="center"/>
      <protection locked="0"/>
    </xf>
    <xf numFmtId="2" fontId="27" fillId="0" borderId="11" xfId="59" applyNumberFormat="1" applyFont="1" applyFill="1" applyBorder="1" applyAlignment="1">
      <alignment horizontal="left" vertical="center"/>
      <protection/>
    </xf>
    <xf numFmtId="2" fontId="27" fillId="0" borderId="11" xfId="56" applyNumberFormat="1" applyFont="1" applyFill="1" applyBorder="1" applyAlignment="1">
      <alignment horizontal="left" vertical="center"/>
      <protection/>
    </xf>
    <xf numFmtId="2" fontId="26" fillId="33" borderId="11" xfId="56" applyNumberFormat="1" applyFont="1" applyFill="1" applyBorder="1" applyAlignment="1" applyProtection="1">
      <alignment horizontal="left" vertical="center"/>
      <protection locked="0"/>
    </xf>
    <xf numFmtId="2" fontId="26" fillId="0" borderId="11" xfId="56" applyNumberFormat="1" applyFont="1" applyBorder="1" applyAlignment="1" applyProtection="1">
      <alignment horizontal="left" vertical="center"/>
      <protection locked="0"/>
    </xf>
    <xf numFmtId="2" fontId="26" fillId="0" borderId="11" xfId="56" applyNumberFormat="1" applyFont="1" applyBorder="1" applyAlignment="1" applyProtection="1">
      <alignment horizontal="left" vertical="center" wrapText="1"/>
      <protection locked="0"/>
    </xf>
    <xf numFmtId="2" fontId="26" fillId="0" borderId="12" xfId="56" applyNumberFormat="1" applyFont="1" applyBorder="1" applyAlignment="1" applyProtection="1">
      <alignment horizontal="left" vertical="center" wrapText="1"/>
      <protection locked="0"/>
    </xf>
    <xf numFmtId="2" fontId="27" fillId="34" borderId="14" xfId="59" applyNumberFormat="1" applyFont="1" applyFill="1" applyBorder="1" applyAlignment="1">
      <alignment horizontal="right" vertical="center"/>
      <protection/>
    </xf>
    <xf numFmtId="2" fontId="26" fillId="34" borderId="14" xfId="58" applyNumberFormat="1" applyFont="1" applyFill="1" applyBorder="1" applyAlignment="1">
      <alignment horizontal="right" vertical="center"/>
      <protection/>
    </xf>
    <xf numFmtId="0" fontId="27" fillId="34" borderId="14" xfId="59" applyFont="1" applyFill="1" applyBorder="1" applyAlignment="1">
      <alignment horizontal="justify" vertical="center" wrapText="1"/>
      <protection/>
    </xf>
    <xf numFmtId="1" fontId="14" fillId="0" borderId="14" xfId="59" applyNumberFormat="1" applyFont="1" applyFill="1" applyBorder="1" applyAlignment="1">
      <alignment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7" xfId="56" applyNumberFormat="1" applyFont="1" applyFill="1" applyBorder="1" applyAlignment="1" applyProtection="1">
      <alignment horizontal="center" wrapText="1"/>
      <protection locked="0"/>
    </xf>
    <xf numFmtId="0" fontId="26" fillId="0" borderId="23" xfId="56" applyFont="1" applyFill="1" applyBorder="1" applyAlignment="1">
      <alignment horizontal="center" vertical="top"/>
      <protection/>
    </xf>
    <xf numFmtId="0" fontId="26" fillId="0" borderId="24" xfId="56" applyFont="1" applyFill="1" applyBorder="1" applyAlignment="1">
      <alignment horizontal="center" vertical="top"/>
      <protection/>
    </xf>
    <xf numFmtId="0" fontId="26" fillId="0" borderId="24" xfId="56" applyFont="1" applyBorder="1" applyAlignment="1">
      <alignment horizontal="center" vertical="top"/>
      <protection/>
    </xf>
    <xf numFmtId="0" fontId="26" fillId="0" borderId="25" xfId="56" applyFont="1" applyBorder="1" applyAlignment="1">
      <alignment horizontal="center" vertical="top"/>
      <protection/>
    </xf>
    <xf numFmtId="0" fontId="7" fillId="35"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
  <sheetViews>
    <sheetView showGridLines="0" zoomScale="86" zoomScaleNormal="86" zoomScalePageLayoutView="0" workbookViewId="0" topLeftCell="A26">
      <selection activeCell="B8" sqref="B8:BC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7" t="s">
        <v>73</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8.25" customHeight="1">
      <c r="A5" s="67" t="s">
        <v>71</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72</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58.5" customHeight="1">
      <c r="A8" s="11" t="s">
        <v>40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49</v>
      </c>
      <c r="BB11" s="20" t="s">
        <v>32</v>
      </c>
      <c r="BC11" s="20" t="s">
        <v>33</v>
      </c>
      <c r="IE11" s="18"/>
      <c r="IF11" s="18"/>
      <c r="IG11" s="18"/>
      <c r="IH11" s="18"/>
      <c r="II11" s="18"/>
    </row>
    <row r="12" spans="1:243" s="17" customFormat="1" ht="13.5">
      <c r="A12" s="16">
        <v>1</v>
      </c>
      <c r="B12" s="16">
        <v>2</v>
      </c>
      <c r="C12" s="24">
        <v>3</v>
      </c>
      <c r="D12" s="26">
        <v>4</v>
      </c>
      <c r="E12" s="26">
        <v>5</v>
      </c>
      <c r="F12" s="26">
        <v>6</v>
      </c>
      <c r="G12" s="26">
        <v>7</v>
      </c>
      <c r="H12" s="26">
        <v>8</v>
      </c>
      <c r="I12" s="26">
        <v>9</v>
      </c>
      <c r="J12" s="26">
        <v>10</v>
      </c>
      <c r="K12" s="26">
        <v>11</v>
      </c>
      <c r="L12" s="26">
        <v>12</v>
      </c>
      <c r="M12" s="26">
        <v>13</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8">
        <v>7</v>
      </c>
      <c r="BB12" s="28">
        <v>54</v>
      </c>
      <c r="BC12" s="28">
        <v>8</v>
      </c>
      <c r="IE12" s="18"/>
      <c r="IF12" s="18"/>
      <c r="IG12" s="18"/>
      <c r="IH12" s="18"/>
      <c r="II12" s="18"/>
    </row>
    <row r="13" spans="1:243" s="17" customFormat="1" ht="17.25">
      <c r="A13" s="28">
        <v>1</v>
      </c>
      <c r="B13" s="29" t="s">
        <v>55</v>
      </c>
      <c r="C13" s="27"/>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7">
        <v>1</v>
      </c>
      <c r="IB13" s="17" t="s">
        <v>55</v>
      </c>
      <c r="IE13" s="18"/>
      <c r="IF13" s="18"/>
      <c r="IG13" s="18"/>
      <c r="IH13" s="18"/>
      <c r="II13" s="18"/>
    </row>
    <row r="14" spans="1:243" s="17" customFormat="1" ht="15">
      <c r="A14" s="30">
        <v>1.01</v>
      </c>
      <c r="B14" s="50" t="s">
        <v>56</v>
      </c>
      <c r="C14" s="30" t="s">
        <v>43</v>
      </c>
      <c r="D14" s="69"/>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17">
        <v>1.01</v>
      </c>
      <c r="IB14" s="17" t="s">
        <v>56</v>
      </c>
      <c r="IC14" s="17" t="s">
        <v>43</v>
      </c>
      <c r="IE14" s="18"/>
      <c r="IF14" s="18"/>
      <c r="IG14" s="18"/>
      <c r="IH14" s="18"/>
      <c r="II14" s="18"/>
    </row>
    <row r="15" spans="1:243" s="17" customFormat="1" ht="47.25" customHeight="1">
      <c r="A15" s="30">
        <v>1.02</v>
      </c>
      <c r="B15" s="50" t="s">
        <v>60</v>
      </c>
      <c r="C15" s="30" t="s">
        <v>44</v>
      </c>
      <c r="D15" s="69"/>
      <c r="E15" s="70"/>
      <c r="F15" s="70"/>
      <c r="G15" s="70"/>
      <c r="H15" s="70"/>
      <c r="I15" s="70"/>
      <c r="J15" s="70"/>
      <c r="K15" s="70"/>
      <c r="L15" s="70"/>
      <c r="M15" s="70"/>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2"/>
      <c r="IA15" s="17">
        <v>1.02</v>
      </c>
      <c r="IB15" s="17" t="s">
        <v>60</v>
      </c>
      <c r="IC15" s="17" t="s">
        <v>44</v>
      </c>
      <c r="IE15" s="18"/>
      <c r="IF15" s="18"/>
      <c r="IG15" s="18"/>
      <c r="IH15" s="18"/>
      <c r="II15" s="18"/>
    </row>
    <row r="16" spans="1:243" s="17" customFormat="1" ht="78.75">
      <c r="A16" s="30">
        <v>1.03</v>
      </c>
      <c r="B16" s="50" t="s">
        <v>61</v>
      </c>
      <c r="C16" s="30" t="s">
        <v>45</v>
      </c>
      <c r="D16" s="51">
        <v>2050</v>
      </c>
      <c r="E16" s="52" t="s">
        <v>57</v>
      </c>
      <c r="F16" s="53">
        <v>146.29</v>
      </c>
      <c r="G16" s="54"/>
      <c r="H16" s="55"/>
      <c r="I16" s="56" t="s">
        <v>34</v>
      </c>
      <c r="J16" s="57">
        <f>IF(I16="Less(-)",-1,1)</f>
        <v>1</v>
      </c>
      <c r="K16" s="55" t="s">
        <v>35</v>
      </c>
      <c r="L16" s="55" t="s">
        <v>4</v>
      </c>
      <c r="M16" s="58"/>
      <c r="N16" s="59"/>
      <c r="O16" s="59"/>
      <c r="P16" s="60"/>
      <c r="Q16" s="59"/>
      <c r="R16" s="59"/>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1"/>
      <c r="BA16" s="62">
        <f>D16*F16</f>
        <v>299894.5</v>
      </c>
      <c r="BB16" s="63">
        <f>BA16+SUM(N16:AZ16)</f>
        <v>299894.5</v>
      </c>
      <c r="BC16" s="64" t="str">
        <f>SpellNumber(L16,BB16)</f>
        <v>INR  Two Lakh Ninety Nine Thousand Eight Hundred &amp; Ninety Four  and Paise Fifty Only</v>
      </c>
      <c r="IA16" s="17">
        <v>1.03</v>
      </c>
      <c r="IB16" s="17" t="s">
        <v>61</v>
      </c>
      <c r="IC16" s="17" t="s">
        <v>45</v>
      </c>
      <c r="ID16" s="17">
        <v>2050</v>
      </c>
      <c r="IE16" s="18" t="s">
        <v>57</v>
      </c>
      <c r="IF16" s="18"/>
      <c r="IG16" s="18"/>
      <c r="IH16" s="18"/>
      <c r="II16" s="18"/>
    </row>
    <row r="17" spans="1:243" s="17" customFormat="1" ht="126">
      <c r="A17" s="30">
        <v>1.04</v>
      </c>
      <c r="B17" s="50" t="s">
        <v>62</v>
      </c>
      <c r="C17" s="30" t="s">
        <v>59</v>
      </c>
      <c r="D17" s="69"/>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17">
        <v>1.04</v>
      </c>
      <c r="IB17" s="17" t="s">
        <v>62</v>
      </c>
      <c r="IC17" s="17" t="s">
        <v>59</v>
      </c>
      <c r="IE17" s="18"/>
      <c r="IF17" s="18"/>
      <c r="IG17" s="18"/>
      <c r="IH17" s="18"/>
      <c r="II17" s="18"/>
    </row>
    <row r="18" spans="1:243" s="17" customFormat="1" ht="45">
      <c r="A18" s="30">
        <v>1.05</v>
      </c>
      <c r="B18" s="50" t="s">
        <v>63</v>
      </c>
      <c r="C18" s="30" t="s">
        <v>46</v>
      </c>
      <c r="D18" s="51">
        <v>52</v>
      </c>
      <c r="E18" s="52" t="s">
        <v>70</v>
      </c>
      <c r="F18" s="53">
        <v>90.09</v>
      </c>
      <c r="G18" s="54"/>
      <c r="H18" s="55"/>
      <c r="I18" s="56" t="s">
        <v>34</v>
      </c>
      <c r="J18" s="57">
        <f aca="true" t="shared" si="0" ref="J18:J23">IF(I18="Less(-)",-1,1)</f>
        <v>1</v>
      </c>
      <c r="K18" s="55" t="s">
        <v>35</v>
      </c>
      <c r="L18" s="55" t="s">
        <v>4</v>
      </c>
      <c r="M18" s="58"/>
      <c r="N18" s="59"/>
      <c r="O18" s="59"/>
      <c r="P18" s="60"/>
      <c r="Q18" s="59"/>
      <c r="R18" s="59"/>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1"/>
      <c r="BA18" s="62">
        <f aca="true" t="shared" si="1" ref="BA18:BA23">D18*F18</f>
        <v>4684.68</v>
      </c>
      <c r="BB18" s="63">
        <f aca="true" t="shared" si="2" ref="BB18:BB23">BA18+SUM(N18:AZ18)</f>
        <v>4684.68</v>
      </c>
      <c r="BC18" s="64" t="str">
        <f aca="true" t="shared" si="3" ref="BC18:BC23">SpellNumber(L18,BB18)</f>
        <v>INR  Four Thousand Six Hundred &amp; Eighty Four  and Paise Sixty Eight Only</v>
      </c>
      <c r="IA18" s="17">
        <v>1.05</v>
      </c>
      <c r="IB18" s="17" t="s">
        <v>63</v>
      </c>
      <c r="IC18" s="17" t="s">
        <v>46</v>
      </c>
      <c r="ID18" s="17">
        <v>52</v>
      </c>
      <c r="IE18" s="18" t="s">
        <v>70</v>
      </c>
      <c r="IF18" s="18"/>
      <c r="IG18" s="18"/>
      <c r="IH18" s="18"/>
      <c r="II18" s="18"/>
    </row>
    <row r="19" spans="1:243" s="17" customFormat="1" ht="78.75">
      <c r="A19" s="30">
        <v>1.06</v>
      </c>
      <c r="B19" s="50" t="s">
        <v>64</v>
      </c>
      <c r="C19" s="30" t="s">
        <v>50</v>
      </c>
      <c r="D19" s="51">
        <v>195</v>
      </c>
      <c r="E19" s="52" t="s">
        <v>57</v>
      </c>
      <c r="F19" s="53">
        <v>123.49</v>
      </c>
      <c r="G19" s="54"/>
      <c r="H19" s="55"/>
      <c r="I19" s="56" t="s">
        <v>34</v>
      </c>
      <c r="J19" s="57">
        <f>IF(I19="Less(-)",-1,1)</f>
        <v>1</v>
      </c>
      <c r="K19" s="55" t="s">
        <v>35</v>
      </c>
      <c r="L19" s="55" t="s">
        <v>4</v>
      </c>
      <c r="M19" s="58"/>
      <c r="N19" s="59"/>
      <c r="O19" s="59"/>
      <c r="P19" s="60"/>
      <c r="Q19" s="59"/>
      <c r="R19" s="59"/>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62">
        <f>D19*F19</f>
        <v>24080.55</v>
      </c>
      <c r="BB19" s="63">
        <f>BA19+SUM(N19:AZ19)</f>
        <v>24080.55</v>
      </c>
      <c r="BC19" s="64" t="str">
        <f>SpellNumber(L19,BB19)</f>
        <v>INR  Twenty Four Thousand  &amp;Eighty  and Paise Fifty Five Only</v>
      </c>
      <c r="IA19" s="17">
        <v>1.06</v>
      </c>
      <c r="IB19" s="17" t="s">
        <v>64</v>
      </c>
      <c r="IC19" s="17" t="s">
        <v>50</v>
      </c>
      <c r="ID19" s="17">
        <v>195</v>
      </c>
      <c r="IE19" s="18" t="s">
        <v>57</v>
      </c>
      <c r="IF19" s="18"/>
      <c r="IG19" s="18"/>
      <c r="IH19" s="18"/>
      <c r="II19" s="18"/>
    </row>
    <row r="20" spans="1:243" s="17" customFormat="1" ht="63">
      <c r="A20" s="30">
        <v>1.07</v>
      </c>
      <c r="B20" s="50" t="s">
        <v>65</v>
      </c>
      <c r="C20" s="30" t="s">
        <v>51</v>
      </c>
      <c r="D20" s="69"/>
      <c r="E20" s="70"/>
      <c r="F20" s="70"/>
      <c r="G20" s="70"/>
      <c r="H20" s="70"/>
      <c r="I20" s="70"/>
      <c r="J20" s="70"/>
      <c r="K20" s="70"/>
      <c r="L20" s="70"/>
      <c r="M20" s="70"/>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2"/>
      <c r="IA20" s="17">
        <v>1.07</v>
      </c>
      <c r="IB20" s="17" t="s">
        <v>65</v>
      </c>
      <c r="IC20" s="17" t="s">
        <v>51</v>
      </c>
      <c r="IE20" s="18"/>
      <c r="IF20" s="18"/>
      <c r="IG20" s="18"/>
      <c r="IH20" s="18"/>
      <c r="II20" s="18"/>
    </row>
    <row r="21" spans="1:243" s="17" customFormat="1" ht="45">
      <c r="A21" s="30">
        <v>1.08</v>
      </c>
      <c r="B21" s="50" t="s">
        <v>66</v>
      </c>
      <c r="C21" s="30" t="s">
        <v>47</v>
      </c>
      <c r="D21" s="51">
        <v>635</v>
      </c>
      <c r="E21" s="52" t="s">
        <v>58</v>
      </c>
      <c r="F21" s="53">
        <v>75.88</v>
      </c>
      <c r="G21" s="54"/>
      <c r="H21" s="55"/>
      <c r="I21" s="56" t="s">
        <v>34</v>
      </c>
      <c r="J21" s="57">
        <f t="shared" si="0"/>
        <v>1</v>
      </c>
      <c r="K21" s="55" t="s">
        <v>35</v>
      </c>
      <c r="L21" s="55" t="s">
        <v>4</v>
      </c>
      <c r="M21" s="58"/>
      <c r="N21" s="59"/>
      <c r="O21" s="59"/>
      <c r="P21" s="60"/>
      <c r="Q21" s="59"/>
      <c r="R21" s="59"/>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1"/>
      <c r="BA21" s="62">
        <f t="shared" si="1"/>
        <v>48183.8</v>
      </c>
      <c r="BB21" s="63">
        <f t="shared" si="2"/>
        <v>48183.8</v>
      </c>
      <c r="BC21" s="64" t="str">
        <f t="shared" si="3"/>
        <v>INR  Forty Eight Thousand One Hundred &amp; Eighty Three  and Paise Eighty Only</v>
      </c>
      <c r="IA21" s="17">
        <v>1.08</v>
      </c>
      <c r="IB21" s="17" t="s">
        <v>66</v>
      </c>
      <c r="IC21" s="17" t="s">
        <v>47</v>
      </c>
      <c r="ID21" s="17">
        <v>635</v>
      </c>
      <c r="IE21" s="18" t="s">
        <v>58</v>
      </c>
      <c r="IF21" s="18"/>
      <c r="IG21" s="18"/>
      <c r="IH21" s="18"/>
      <c r="II21" s="18"/>
    </row>
    <row r="22" spans="1:243" s="17" customFormat="1" ht="47.25">
      <c r="A22" s="30">
        <v>1.09</v>
      </c>
      <c r="B22" s="50" t="s">
        <v>60</v>
      </c>
      <c r="C22" s="30" t="s">
        <v>52</v>
      </c>
      <c r="D22" s="69"/>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2"/>
      <c r="IA22" s="17">
        <v>1.09</v>
      </c>
      <c r="IB22" s="17" t="s">
        <v>60</v>
      </c>
      <c r="IC22" s="17" t="s">
        <v>52</v>
      </c>
      <c r="IE22" s="18"/>
      <c r="IF22" s="18"/>
      <c r="IG22" s="18"/>
      <c r="IH22" s="18"/>
      <c r="II22" s="18"/>
    </row>
    <row r="23" spans="1:243" s="17" customFormat="1" ht="47.25">
      <c r="A23" s="30">
        <v>1.1</v>
      </c>
      <c r="B23" s="50" t="s">
        <v>67</v>
      </c>
      <c r="C23" s="30" t="s">
        <v>48</v>
      </c>
      <c r="D23" s="51">
        <v>1005</v>
      </c>
      <c r="E23" s="52" t="s">
        <v>57</v>
      </c>
      <c r="F23" s="53">
        <v>97.85</v>
      </c>
      <c r="G23" s="54"/>
      <c r="H23" s="55"/>
      <c r="I23" s="56" t="s">
        <v>34</v>
      </c>
      <c r="J23" s="57">
        <f t="shared" si="0"/>
        <v>1</v>
      </c>
      <c r="K23" s="55" t="s">
        <v>35</v>
      </c>
      <c r="L23" s="55" t="s">
        <v>4</v>
      </c>
      <c r="M23" s="58"/>
      <c r="N23" s="59"/>
      <c r="O23" s="59"/>
      <c r="P23" s="60"/>
      <c r="Q23" s="59"/>
      <c r="R23" s="59"/>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1"/>
      <c r="BA23" s="62">
        <f t="shared" si="1"/>
        <v>98339.25</v>
      </c>
      <c r="BB23" s="63">
        <f t="shared" si="2"/>
        <v>98339.25</v>
      </c>
      <c r="BC23" s="64" t="str">
        <f t="shared" si="3"/>
        <v>INR  Ninety Eight Thousand Three Hundred &amp; Thirty Nine  and Paise Twenty Five Only</v>
      </c>
      <c r="IA23" s="17">
        <v>1.1</v>
      </c>
      <c r="IB23" s="17" t="s">
        <v>67</v>
      </c>
      <c r="IC23" s="17" t="s">
        <v>48</v>
      </c>
      <c r="ID23" s="17">
        <v>1005</v>
      </c>
      <c r="IE23" s="18" t="s">
        <v>57</v>
      </c>
      <c r="IF23" s="18"/>
      <c r="IG23" s="18"/>
      <c r="IH23" s="18"/>
      <c r="II23" s="18"/>
    </row>
    <row r="24" spans="1:243" s="17" customFormat="1" ht="31.5">
      <c r="A24" s="30">
        <v>1.11</v>
      </c>
      <c r="B24" s="50" t="s">
        <v>68</v>
      </c>
      <c r="C24" s="30" t="s">
        <v>53</v>
      </c>
      <c r="D24" s="69"/>
      <c r="E24" s="70"/>
      <c r="F24" s="70"/>
      <c r="G24" s="70"/>
      <c r="H24" s="70"/>
      <c r="I24" s="70"/>
      <c r="J24" s="70"/>
      <c r="K24" s="70"/>
      <c r="L24" s="70"/>
      <c r="M24" s="70"/>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2"/>
      <c r="IA24" s="17">
        <v>1.11</v>
      </c>
      <c r="IB24" s="17" t="s">
        <v>68</v>
      </c>
      <c r="IC24" s="17" t="s">
        <v>53</v>
      </c>
      <c r="IE24" s="18"/>
      <c r="IF24" s="18"/>
      <c r="IG24" s="18"/>
      <c r="IH24" s="18"/>
      <c r="II24" s="18"/>
    </row>
    <row r="25" spans="1:243" s="17" customFormat="1" ht="141.75">
      <c r="A25" s="30">
        <v>1.12</v>
      </c>
      <c r="B25" s="50" t="s">
        <v>69</v>
      </c>
      <c r="C25" s="30" t="s">
        <v>54</v>
      </c>
      <c r="D25" s="51">
        <v>4420</v>
      </c>
      <c r="E25" s="52" t="s">
        <v>57</v>
      </c>
      <c r="F25" s="53">
        <v>56.2</v>
      </c>
      <c r="G25" s="54"/>
      <c r="H25" s="55"/>
      <c r="I25" s="56" t="s">
        <v>34</v>
      </c>
      <c r="J25" s="57">
        <f>IF(I25="Less(-)",-1,1)</f>
        <v>1</v>
      </c>
      <c r="K25" s="55" t="s">
        <v>35</v>
      </c>
      <c r="L25" s="55" t="s">
        <v>4</v>
      </c>
      <c r="M25" s="58"/>
      <c r="N25" s="59"/>
      <c r="O25" s="59"/>
      <c r="P25" s="60"/>
      <c r="Q25" s="59"/>
      <c r="R25" s="59"/>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c r="BA25" s="62">
        <f>D25*F25</f>
        <v>248404</v>
      </c>
      <c r="BB25" s="63">
        <f>BA25+SUM(N25:AZ25)</f>
        <v>248404</v>
      </c>
      <c r="BC25" s="64" t="str">
        <f>SpellNumber(L25,BB25)</f>
        <v>INR  Two Lakh Forty Eight Thousand Four Hundred &amp; Four  Only</v>
      </c>
      <c r="IA25" s="17">
        <v>1.12</v>
      </c>
      <c r="IB25" s="17" t="s">
        <v>69</v>
      </c>
      <c r="IC25" s="17" t="s">
        <v>54</v>
      </c>
      <c r="ID25" s="17">
        <v>4420</v>
      </c>
      <c r="IE25" s="18" t="s">
        <v>57</v>
      </c>
      <c r="IF25" s="18"/>
      <c r="IG25" s="18"/>
      <c r="IH25" s="18"/>
      <c r="II25" s="18"/>
    </row>
    <row r="26" spans="1:55" ht="42.75">
      <c r="A26" s="45" t="s">
        <v>36</v>
      </c>
      <c r="B26" s="45"/>
      <c r="C26" s="46"/>
      <c r="D26" s="46"/>
      <c r="E26" s="46"/>
      <c r="F26" s="46"/>
      <c r="G26" s="46"/>
      <c r="H26" s="47"/>
      <c r="I26" s="47"/>
      <c r="J26" s="47"/>
      <c r="K26" s="47"/>
      <c r="L26" s="46"/>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65">
        <f>SUM(BA15:BA25)</f>
        <v>723587</v>
      </c>
      <c r="BB26" s="49" t="e">
        <f>SUM(#REF!)</f>
        <v>#REF!</v>
      </c>
      <c r="BC26" s="25" t="str">
        <f>SpellNumber(L26,BA26)</f>
        <v>  Seven Lakh Twenty Three Thousand Five Hundred &amp; Eighty Seven  Only</v>
      </c>
    </row>
    <row r="27" spans="1:55" ht="36.75" customHeight="1">
      <c r="A27" s="31" t="s">
        <v>37</v>
      </c>
      <c r="B27" s="32"/>
      <c r="C27" s="33"/>
      <c r="D27" s="34"/>
      <c r="E27" s="35" t="s">
        <v>42</v>
      </c>
      <c r="F27" s="36"/>
      <c r="G27" s="37"/>
      <c r="H27" s="38"/>
      <c r="I27" s="38"/>
      <c r="J27" s="38"/>
      <c r="K27" s="39"/>
      <c r="L27" s="40"/>
      <c r="M27" s="41"/>
      <c r="N27" s="23"/>
      <c r="O27" s="21"/>
      <c r="P27" s="21"/>
      <c r="Q27" s="21"/>
      <c r="R27" s="21"/>
      <c r="S27" s="21"/>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42">
        <f>IF(ISBLANK(F27),0,IF(E27="Excess (+)",ROUND(BA26+(BA26*F27),2),IF(E27="Less (-)",ROUND(BA26+(BA26*F27*(-1)),2),IF(E27="At Par",BA26,0))))</f>
        <v>0</v>
      </c>
      <c r="BB27" s="43">
        <f>ROUND(BA27,0)</f>
        <v>0</v>
      </c>
      <c r="BC27" s="44" t="str">
        <f>SpellNumber($E$2,BB27)</f>
        <v>INR Zero Only</v>
      </c>
    </row>
    <row r="28" spans="1:55" ht="33.75" customHeight="1">
      <c r="A28" s="22" t="s">
        <v>38</v>
      </c>
      <c r="B28" s="22"/>
      <c r="C28" s="78" t="str">
        <f>SpellNumber($E$2,BB27)</f>
        <v>INR Zero Only</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row>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sheetData>
  <sheetProtection password="D850" sheet="1"/>
  <autoFilter ref="A11:BC28"/>
  <mergeCells count="15">
    <mergeCell ref="D24:BC24"/>
    <mergeCell ref="C28:BC28"/>
    <mergeCell ref="D17:BC17"/>
    <mergeCell ref="D20:BC20"/>
    <mergeCell ref="D22:BC22"/>
    <mergeCell ref="A1:L1"/>
    <mergeCell ref="A4:BC4"/>
    <mergeCell ref="A5:BC5"/>
    <mergeCell ref="A6:BC6"/>
    <mergeCell ref="A7:BC7"/>
    <mergeCell ref="D15:BC15"/>
    <mergeCell ref="B8:BC8"/>
    <mergeCell ref="A9:BC9"/>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7">
      <formula1>IF(E27="Select",-1,IF(E27="At Par",0,0))</formula1>
      <formula2>IF(E27="Select",-1,IF(E27="At Par",0,0.99))</formula2>
    </dataValidation>
    <dataValidation type="list" allowBlank="1" showErrorMessage="1" sqref="E2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allowBlank="1" showErrorMessage="1" sqref="D13:D15 K16 D17 K18:K19 K21 D22 D20 K23 K25 D2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9 G21:H21 G23:H23 G25:H25">
      <formula1>0</formula1>
      <formula2>999999999999999</formula2>
    </dataValidation>
    <dataValidation allowBlank="1" showInputMessage="1" showErrorMessage="1" promptTitle="Addition / Deduction" prompt="Please Choose the correct One" sqref="J16 J18:J19 J21 J23 J25">
      <formula1>0</formula1>
      <formula2>0</formula2>
    </dataValidation>
    <dataValidation type="list" showErrorMessage="1" sqref="I16 I18:I19 I21 I23 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9 N21:O21 N23:O23 N25: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R19 R21 R23 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Q19 Q21 Q23 Q2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M19 M21 M23 M25">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D19 D21 D23 D2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F19 F21 F23 F25">
      <formula1>0</formula1>
      <formula2>999999999999999</formula2>
    </dataValidation>
    <dataValidation type="list" allowBlank="1" showInputMessage="1" showErrorMessage="1" sqref="L14 L15 L16 L17 L18 L19 L20 L21 L22 L23 L13 L25 L24">
      <formula1>"INR"</formula1>
    </dataValidation>
    <dataValidation allowBlank="1" showInputMessage="1" showErrorMessage="1" promptTitle="Itemcode/Make" prompt="Please enter text" sqref="C14:C25">
      <formula1>0</formula1>
      <formula2>0</formula2>
    </dataValidation>
    <dataValidation type="decimal" allowBlank="1" showErrorMessage="1" errorTitle="Invalid Entry" error="Only Numeric Values are allowed. " sqref="A14:A25">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5" sqref="B5"/>
    </sheetView>
  </sheetViews>
  <sheetFormatPr defaultColWidth="9.140625" defaultRowHeight="15"/>
  <sheetData>
    <row r="6" spans="5:11" ht="14.25">
      <c r="E6" s="79" t="s">
        <v>39</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Tanmoy</cp:lastModifiedBy>
  <cp:lastPrinted>2022-11-30T09:45:33Z</cp:lastPrinted>
  <dcterms:created xsi:type="dcterms:W3CDTF">2009-01-30T06:42:42Z</dcterms:created>
  <dcterms:modified xsi:type="dcterms:W3CDTF">2023-07-07T09:28:38Z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