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0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'BoQ1'!$A$11:$BC$88</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<sst xmlns="http://schemas.openxmlformats.org/spreadsheetml/2006/main" count="571" uniqueCount="200">
  <si>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</si>
  <si>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</si>
  <si>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</si>
  <si>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</si>
  <si>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</si>
  <si>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</si>
  <si>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</si>
  <si>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</si>
  <si>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</si>
  <si>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</si>
  <si>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</si>
  <si>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</si>
  <si>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</si>
  <si>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</si>
  <si>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</si>
  <si>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</si>
  <si>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</si>
  <si>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</si>
  <si>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</si>
  <si>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</si>
  <si>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</si>
  <si>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</si>
  <si>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</si>
  <si>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</si>
  <si>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</si>
  <si>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</si>
  <si>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</si>
  <si>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</si>
  <si>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</si>
  <si>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</si>
  <si>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</si>
  <si>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</si>
  <si>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</si>
  <si>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</si>
  <si>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</si>
  <si>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</si>
  <si>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</si>
  <si>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</si>
  <si>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</si>
  <si>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</si>
  <si>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</si>
  <si>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</si>
  <si>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</si>
  <si>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</si>
  <si>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</si>
  <si>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</si>
  <si>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</si>
  <si>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</si>
  <si>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</si>
  <si>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</si>
  <si>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</si>
  <si>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</si>
  <si>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</si>
  <si>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</si>
  <si>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</si>
  <si>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</si>
  <si>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</si>
  <si>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</si>
  <si>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</si>
  <si>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</si>
  <si>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</si>
  <si>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</si>
  <si>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Component</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</si>
  <si>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</si>
  <si>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</si>
  <si>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</si>
  <si>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</si>
  <si>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</si>
  <si>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</si>
  <si>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</si>
  <si>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</si>
  <si>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</si>
  <si>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</si>
  <si>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</si>
  <si>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</si>
  <si>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</si>
  <si>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</si>
  <si>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</si>
  <si>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</si>
  <si>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</si>
  <si>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</si>
  <si>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</si>
  <si>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</si>
  <si>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</si>
  <si>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</si>
  <si>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</si>
  <si>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</si>
  <si>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</si>
  <si>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</si>
  <si>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</si>
  <si>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</si>
  <si>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</si>
  <si>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</si>
  <si>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</si>
  <si>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</si>
  <si>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</si>
  <si>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</si>
  <si>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</si>
  <si>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</si>
  <si>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</si>
  <si>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</si>
  <si>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</si>
  <si>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</si>
  <si>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</si>
  <si>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</si>
  <si>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</si>
  <si>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</si>
  <si>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</si>
  <si>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</si>
  <si>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</si>
  <si>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</si>
  <si>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</si>
  <si>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</si>
  <si>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</si>
  <si>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</si>
  <si>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</si>
  <si>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</si>
  <si>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</si>
  <si>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Each</t>
  </si>
  <si>
    <t>sqm</t>
  </si>
  <si>
    <t>EARTH WORK</t>
  </si>
  <si>
    <t>All kinds of soil</t>
  </si>
  <si>
    <t>Supplying and filling in plinth with  sand under floors, including watering, ramming, consolidating and dressing complete.</t>
  </si>
  <si>
    <t>CEMENT CONCRETE (CAST IN SITU)</t>
  </si>
  <si>
    <t>REINFORCED CEMENT CONCRETE</t>
  </si>
  <si>
    <t>Thermo-Mechanically Treated bars of grade Fe-500D or more.</t>
  </si>
  <si>
    <t>MASONRY WORK</t>
  </si>
  <si>
    <t>Brick work with common burnt clay F.P.S. (non modular) bricks of class designation 7.5 in foundation and plinth in:</t>
  </si>
  <si>
    <t>Cement mortar 1:6 (1 cement : 6 coarse sand)</t>
  </si>
  <si>
    <t>WOOD AND P. V. C. WORK</t>
  </si>
  <si>
    <t>250x16 mm</t>
  </si>
  <si>
    <t>250x10 mm</t>
  </si>
  <si>
    <t>150x10 mm</t>
  </si>
  <si>
    <t>100 mm</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</si>
  <si>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</si>
  <si>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</si>
  <si>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</si>
  <si>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</si>
  <si>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</si>
  <si>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</si>
  <si>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FINISHING</t>
  </si>
  <si>
    <t>12 mm cement plaster of mix :</t>
  </si>
  <si>
    <t>Distempering with 1st quality acrylic distemper (ready mixed) having VOC content less than 50 gms/litre, of approved manufacturer, of required shade and colour complete, as per manufacturer's specification.</t>
  </si>
  <si>
    <t>Two or more coats on new work</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</si>
  <si>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</si>
  <si>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</si>
  <si>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</si>
  <si>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cum</t>
  </si>
  <si>
    <t>metre</t>
  </si>
  <si>
    <t>kg</t>
  </si>
  <si>
    <t>each</t>
  </si>
  <si>
    <t>Sqm</t>
  </si>
  <si>
    <t>MINOR CIVIL MAINTENANCE WORK:</t>
  </si>
  <si>
    <t>Earth  work  in  excavation  by  mechanical  means  (Hydraulic  excavator)/manual means over areas (exceeding 30 cm in depth, 1.5 m in width as well as 10 sqm on plan) including getting out and disposal of excavated earth lead upto 50 m and for all lift, as directed by Engineer-in-charge.</t>
  </si>
  <si>
    <t>Filling  available  excavated  earth (excluding  rock)  in  trenches,  plinth.  sides  of foundations  etc.  in  layers  not  exceeding 20cm  in  depth,  consolidating  each deposited layer by ramming and watering, lead up to 50 m and for all lift</t>
  </si>
  <si>
    <t>Providing and laying in position cement concrete of specified grade excluding the cost of centering and shuttering - All work up to plinth level :</t>
  </si>
  <si>
    <t>1:4:8 (1 Cement : 4 coarse sand (zone-III) derived from natural sources : 8 graded stone aggregate 40 mm nominal size derived from natural sources)</t>
  </si>
  <si>
    <t>Providing and laying damp-proof course 40mm thick with cement concrete 1:2:4 (1 cement : 2 coarse sand (zone-III) derived from natural sources : 4 graded stone aggregate 12.5mm nominal size derived from natural sources)</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</si>
  <si>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</si>
  <si>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</si>
  <si>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Reinforced cement concrete work in beams, suspended foors, roofs  having  slope  up  to 15*  landings,  balconies,  shelves, chajjas, lintels, bands, plain window sills, staircases and spiral stair cases above plinth level up to foor five level, excluding the cost of centering, shuttering, finishing and reinforcement with 1:1.5:3 (1 cement : 1.5 coarse sand(zone-III) derived from natural sources: 3 graded stone aggregate 20 mm nominal size derived from natural sources).</t>
  </si>
  <si>
    <t>Centering and shuttering including strutting, propping etc. and removal of form for</t>
  </si>
  <si>
    <t>Suspended floors, roofs, landings, balconies and access platform</t>
  </si>
  <si>
    <t>Lintels, beams, plinth beams, girders, bressumers and cantilevers</t>
  </si>
  <si>
    <t xml:space="preserve">Edges of slabs and breaks in floors and walls   </t>
  </si>
  <si>
    <t>Under 20 cm wide</t>
  </si>
  <si>
    <t>Steel reinforcement for R.C.C. work including straightening, cutting, bending, placing in position and binding all complete above plinth level.</t>
  </si>
  <si>
    <t>Providing and laying in position ready mixed or site batched design mix cement concrete for reinforced cement concrete work;  using coarse aggregate and fine aggregate derived from natural  sources,    Portland  Pozzolana /  Ordinary  Portland /Portland    Slag  cement,  admixtures    in    recommended proportions as per IS: 9103 to accelerate /  retard setting of concrete,  to  improve  durability  and   workability   without impairing strength;   including pumping of concrete to site of laying, curing,  carriage for all leads; but excluding the cost of centering,  shuttering,  finishing  and  reinforcement  as  per direction of the engineer-in-charge; for the following grades of concrete.  Note:  Extra  cement  up  to 10%  of the  minimum  specified cement content in design mix shall be payable separately.    In case the cement content in design mix is more than 110% of the specified minimum cement content, the contractor shall have discretion to either re-design the mix or bear the cost of extra cement.</t>
  </si>
  <si>
    <t>All works above plinth level upto floor V level</t>
  </si>
  <si>
    <t>Concrete of M25 grade with minimum cement content of 330 kg /cum</t>
  </si>
  <si>
    <t>Add for using extra cement in the items of design mix over and above the specified cement content therein.</t>
  </si>
  <si>
    <t>Brick work with common burnt clay F.P.S. (non modular) bricks of class designation 7.5 in superstructure above plinth level up to floor V level in all shapes and sizes in :</t>
  </si>
  <si>
    <t>Providing and fixing fly proof stainless steel grade 304 wire gauge, to windows and clerestory windows using wire gauge with average width of aperture 1.4 mm in both directions with wire of dia. 0.50 mm all complete.</t>
  </si>
  <si>
    <t>With 12 mm mild steel U beading</t>
  </si>
  <si>
    <t>ROOFING</t>
  </si>
  <si>
    <t>Providing and fixing on wall face unplasticised Rigid PVC rain water pipes conforming to IS : 13592 Type A, including jointing with seal ring conforming to IS : 5382, leaving 10 mm gap for thermal expansion, (i) Single socketed pipes.</t>
  </si>
  <si>
    <t>110 mm diameter</t>
  </si>
  <si>
    <t>1:6 (1 cement: 6 coarse sand)</t>
  </si>
  <si>
    <t>15 mm cement plaster on rough side of single or half brick wall of mix:</t>
  </si>
  <si>
    <t>White washing with lime to give an even shade :</t>
  </si>
  <si>
    <t>New work (three or more coats)</t>
  </si>
  <si>
    <t>Finishing walls with Premium Acrylic Smooth exterior paint with Silicone additives of required shade:</t>
  </si>
  <si>
    <t>New work (Two or more coats applied @ 1.43 ltr/10 sqm over and including priming coat of exterior primer applied @ 2.20 kg/10 sqm)</t>
  </si>
  <si>
    <t>ALUMINIUM WORK</t>
  </si>
  <si>
    <t>Providing and fxing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I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</si>
  <si>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</si>
  <si>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</si>
  <si>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fxing hinges/ pivots and making provision for fixing of fittings wherever required including the cost of EPDM rubber / neoprene gasket required (Fittings shall be paid for separately)</t>
  </si>
  <si>
    <t>Anodised  aluminium (anodised  transparent  or  dyed  to required shade according to IS:  1868, Minimum anodic coating of grade AC 15)</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</si>
  <si>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</si>
  <si>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4.0 mm thickness (weight not less than 10kg/sqm)</t>
  </si>
  <si>
    <t>Providing and fixing stainless steel (SS 304 grade) adjustable friction windows stays of approved quality with necessary stainless steel screws etc. to the side hung windows as per direction of Engineer- in-charge complete.</t>
  </si>
  <si>
    <t>255 X 19 mm</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</si>
  <si>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</si>
  <si>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Providing &amp; fiixing Ebco male Aluminium Hanlde and hook for window etc. power coated in required colour with necessary stainless steel screws etc. to the side hung window as per directions of the Engineer-ib-charge complete.</t>
  </si>
  <si>
    <t>per bag of
cement of
50 kg</t>
  </si>
  <si>
    <t>quintal</t>
  </si>
  <si>
    <t>Tender Inviting Authority: DOIP, IIT Kanpur</t>
  </si>
  <si>
    <t>Name of Work: Construction of ACIM Lab behind ESB-3 at IIT Kanpur</t>
  </si>
  <si>
    <t>Contract No:  Civil/08/12/2023-1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</si>
</sst>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4009]dd\ mmmm\ yyyy"/>
  </numFmts>
  <fonts count="67">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b/>
      <sz val="14"/>
      <name val="Times New Roman"/>
      <family val="1"/>
    </font>
    <font>
      <sz val="12"/>
      <name val="Times New Roman"/>
      <family val="1"/>
    </font>
    <font>
      <b/>
      <sz val="12"/>
      <name val="Times New Roman"/>
      <family val="1"/>
    </font>
    <font>
      <b/>
      <sz val="12"/>
      <name val="Arial"/>
      <family val="2"/>
    </font>
    <font>
      <sz val="12"/>
      <name val="Arial"/>
      <family val="2"/>
    </font>
    <font>
      <sz val="12"/>
      <color indexed="31"/>
      <name val="Arial"/>
      <family val="2"/>
    </font>
    <font>
      <b/>
      <sz val="12"/>
      <color indexed="5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Times New Roman"/>
      <family val="1"/>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0"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2" xfId="56" applyNumberFormat="1" applyFont="1" applyFill="1" applyBorder="1" applyAlignment="1">
      <alignment horizontal="center" vertical="top" wrapText="1"/>
      <protection/>
    </xf>
    <xf numFmtId="0" fontId="7" fillId="0" borderId="14"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0" fontId="19" fillId="0" borderId="15" xfId="56" applyNumberFormat="1" applyFont="1" applyFill="1" applyBorder="1" applyAlignment="1">
      <alignment horizontal="center" vertical="top" wrapText="1"/>
      <protection/>
    </xf>
    <xf numFmtId="0" fontId="64" fillId="0" borderId="15" xfId="0" applyFont="1" applyFill="1" applyBorder="1" applyAlignment="1">
      <alignment horizontal="center" vertical="center"/>
    </xf>
    <xf numFmtId="0" fontId="5" fillId="0" borderId="0" xfId="56" applyNumberFormat="1" applyFont="1" applyFill="1" applyAlignment="1">
      <alignment wrapText="1"/>
      <protection/>
    </xf>
    <xf numFmtId="0" fontId="4" fillId="0" borderId="0" xfId="56" applyNumberFormat="1" applyFont="1" applyFill="1" applyAlignment="1">
      <alignment wrapText="1"/>
      <protection/>
    </xf>
    <xf numFmtId="0" fontId="4" fillId="0" borderId="15" xfId="0" applyFont="1" applyFill="1" applyBorder="1" applyAlignment="1">
      <alignment horizontal="center" vertical="top"/>
    </xf>
    <xf numFmtId="0" fontId="4" fillId="0" borderId="15" xfId="56" applyNumberFormat="1" applyFont="1" applyFill="1" applyBorder="1" applyAlignment="1">
      <alignment horizontal="center" vertical="top" wrapText="1"/>
      <protection/>
    </xf>
    <xf numFmtId="0" fontId="22" fillId="0" borderId="15" xfId="56" applyNumberFormat="1" applyFont="1" applyFill="1" applyBorder="1" applyAlignment="1">
      <alignment horizontal="left" vertical="top" wrapText="1"/>
      <protection/>
    </xf>
    <xf numFmtId="0" fontId="65" fillId="0" borderId="15" xfId="0" applyFont="1" applyFill="1" applyBorder="1" applyAlignment="1">
      <alignment horizontal="center" vertical="center"/>
    </xf>
    <xf numFmtId="2" fontId="22" fillId="0" borderId="15" xfId="55" applyNumberFormat="1" applyFont="1" applyFill="1" applyBorder="1" applyAlignment="1">
      <alignment horizontal="center" vertical="center" wrapText="1"/>
      <protection/>
    </xf>
    <xf numFmtId="2" fontId="22" fillId="0" borderId="15" xfId="56" applyNumberFormat="1" applyFont="1" applyFill="1" applyBorder="1" applyAlignment="1" applyProtection="1">
      <alignment horizontal="center" vertical="center"/>
      <protection locked="0"/>
    </xf>
    <xf numFmtId="2" fontId="22" fillId="0" borderId="15" xfId="59" applyNumberFormat="1" applyFont="1" applyFill="1" applyBorder="1" applyAlignment="1">
      <alignment horizontal="center" vertical="center"/>
      <protection/>
    </xf>
    <xf numFmtId="2" fontId="22" fillId="0" borderId="15" xfId="56" applyNumberFormat="1" applyFont="1" applyFill="1" applyBorder="1" applyAlignment="1">
      <alignment horizontal="center" vertical="center"/>
      <protection/>
    </xf>
    <xf numFmtId="2" fontId="22" fillId="33" borderId="15" xfId="56" applyNumberFormat="1" applyFont="1" applyFill="1" applyBorder="1" applyAlignment="1" applyProtection="1">
      <alignment horizontal="center" vertical="center"/>
      <protection locked="0"/>
    </xf>
    <xf numFmtId="2" fontId="22" fillId="0" borderId="15" xfId="56" applyNumberFormat="1" applyFont="1" applyFill="1" applyBorder="1" applyAlignment="1" applyProtection="1">
      <alignment horizontal="center" vertical="center" wrapText="1"/>
      <protection locked="0"/>
    </xf>
    <xf numFmtId="0" fontId="25" fillId="0" borderId="16" xfId="59" applyNumberFormat="1" applyFont="1" applyFill="1" applyBorder="1" applyAlignment="1">
      <alignment vertical="top"/>
      <protection/>
    </xf>
    <xf numFmtId="0" fontId="26" fillId="0" borderId="12" xfId="56" applyNumberFormat="1" applyFont="1" applyFill="1" applyBorder="1" applyAlignment="1" applyProtection="1">
      <alignment vertical="top"/>
      <protection/>
    </xf>
    <xf numFmtId="10" fontId="15" fillId="33" borderId="11" xfId="66" applyNumberFormat="1" applyFont="1" applyFill="1" applyBorder="1" applyAlignment="1" applyProtection="1">
      <alignment horizontal="center" vertical="center"/>
      <protection locked="0"/>
    </xf>
    <xf numFmtId="2" fontId="22" fillId="0" borderId="15" xfId="58" applyNumberFormat="1" applyFont="1" applyFill="1" applyBorder="1" applyAlignment="1">
      <alignment horizontal="center" vertical="center"/>
      <protection/>
    </xf>
    <xf numFmtId="0" fontId="22" fillId="0" borderId="15" xfId="59" applyNumberFormat="1" applyFont="1" applyFill="1" applyBorder="1" applyAlignment="1">
      <alignment horizontal="center" vertical="center" wrapText="1"/>
      <protection/>
    </xf>
    <xf numFmtId="0" fontId="25" fillId="0" borderId="0" xfId="59" applyNumberFormat="1" applyFont="1" applyFill="1" applyBorder="1" applyAlignment="1">
      <alignment horizontal="center" vertical="top"/>
      <protection/>
    </xf>
    <xf numFmtId="0" fontId="14" fillId="0" borderId="17" xfId="59" applyNumberFormat="1" applyFont="1" applyFill="1" applyBorder="1" applyAlignment="1">
      <alignment horizontal="center" vertical="top"/>
      <protection/>
    </xf>
    <xf numFmtId="0" fontId="25" fillId="0" borderId="17" xfId="59" applyNumberFormat="1" applyFont="1" applyFill="1" applyBorder="1" applyAlignment="1">
      <alignment horizontal="center" vertical="top"/>
      <protection/>
    </xf>
    <xf numFmtId="0" fontId="25" fillId="0" borderId="0" xfId="56" applyNumberFormat="1" applyFont="1" applyFill="1" applyAlignment="1">
      <alignment horizontal="center" vertical="top"/>
      <protection/>
    </xf>
    <xf numFmtId="2" fontId="14" fillId="0" borderId="18" xfId="59" applyNumberFormat="1" applyFont="1" applyFill="1" applyBorder="1" applyAlignment="1">
      <alignment horizontal="center" vertical="top"/>
      <protection/>
    </xf>
    <xf numFmtId="2" fontId="14" fillId="0" borderId="19" xfId="59" applyNumberFormat="1" applyFont="1" applyFill="1" applyBorder="1" applyAlignment="1">
      <alignment horizontal="center" vertical="top"/>
      <protection/>
    </xf>
    <xf numFmtId="0" fontId="25" fillId="0" borderId="20" xfId="59" applyNumberFormat="1" applyFont="1" applyFill="1" applyBorder="1" applyAlignment="1">
      <alignment horizontal="center" vertical="top" wrapText="1"/>
      <protection/>
    </xf>
    <xf numFmtId="0" fontId="14" fillId="0" borderId="11" xfId="59" applyNumberFormat="1" applyFont="1" applyFill="1" applyBorder="1" applyAlignment="1" applyProtection="1">
      <alignment horizontal="center" vertical="center" wrapText="1"/>
      <protection locked="0"/>
    </xf>
    <xf numFmtId="0" fontId="15" fillId="33" borderId="11" xfId="59" applyNumberFormat="1" applyFont="1" applyFill="1" applyBorder="1" applyAlignment="1" applyProtection="1">
      <alignment horizontal="center" vertical="center" wrapText="1"/>
      <protection locked="0"/>
    </xf>
    <xf numFmtId="0" fontId="26" fillId="0" borderId="11" xfId="59" applyNumberFormat="1" applyFont="1" applyFill="1" applyBorder="1" applyAlignment="1">
      <alignment horizontal="center" vertical="top"/>
      <protection/>
    </xf>
    <xf numFmtId="0" fontId="25" fillId="0" borderId="11" xfId="56" applyNumberFormat="1" applyFont="1" applyFill="1" applyBorder="1" applyAlignment="1" applyProtection="1">
      <alignment horizontal="center" vertical="top"/>
      <protection/>
    </xf>
    <xf numFmtId="0" fontId="14" fillId="0" borderId="11" xfId="66" applyNumberFormat="1" applyFont="1" applyFill="1" applyBorder="1" applyAlignment="1" applyProtection="1">
      <alignment horizontal="center" vertical="center" wrapText="1"/>
      <protection locked="0"/>
    </xf>
    <xf numFmtId="0" fontId="14" fillId="0" borderId="11" xfId="59" applyNumberFormat="1" applyFont="1" applyFill="1" applyBorder="1" applyAlignment="1" applyProtection="1">
      <alignment horizontal="center" vertical="center" wrapText="1"/>
      <protection/>
    </xf>
    <xf numFmtId="0" fontId="25" fillId="0" borderId="0" xfId="56" applyNumberFormat="1" applyFont="1" applyFill="1" applyAlignment="1" applyProtection="1">
      <alignment horizontal="center" vertical="top"/>
      <protection/>
    </xf>
    <xf numFmtId="2" fontId="27" fillId="0" borderId="13" xfId="59" applyNumberFormat="1" applyFont="1" applyFill="1" applyBorder="1" applyAlignment="1">
      <alignment horizontal="center" vertical="top"/>
      <protection/>
    </xf>
    <xf numFmtId="2" fontId="14" fillId="0" borderId="21" xfId="59" applyNumberFormat="1" applyFont="1" applyFill="1" applyBorder="1" applyAlignment="1">
      <alignment horizontal="center" vertical="top"/>
      <protection/>
    </xf>
    <xf numFmtId="0" fontId="25" fillId="0" borderId="13" xfId="59" applyNumberFormat="1" applyFont="1" applyFill="1" applyBorder="1" applyAlignment="1">
      <alignment horizontal="center" vertical="top" wrapText="1"/>
      <protection/>
    </xf>
    <xf numFmtId="0" fontId="23" fillId="0" borderId="22" xfId="56" applyNumberFormat="1" applyFont="1" applyFill="1" applyBorder="1" applyAlignment="1" applyProtection="1">
      <alignment horizontal="center" vertical="top"/>
      <protection/>
    </xf>
    <xf numFmtId="0" fontId="23" fillId="0" borderId="23" xfId="56" applyNumberFormat="1" applyFont="1" applyFill="1" applyBorder="1" applyAlignment="1" applyProtection="1">
      <alignment horizontal="center" vertical="top"/>
      <protection/>
    </xf>
    <xf numFmtId="0" fontId="23" fillId="0" borderId="24" xfId="56" applyNumberFormat="1" applyFont="1" applyFill="1" applyBorder="1" applyAlignment="1" applyProtection="1">
      <alignment horizontal="center" vertical="top"/>
      <protection/>
    </xf>
    <xf numFmtId="0" fontId="21" fillId="0" borderId="22" xfId="56" applyNumberFormat="1" applyFont="1" applyFill="1" applyBorder="1" applyAlignment="1" applyProtection="1">
      <alignment horizontal="center" vertical="top"/>
      <protection/>
    </xf>
    <xf numFmtId="0" fontId="21" fillId="0" borderId="23" xfId="56" applyNumberFormat="1" applyFont="1" applyFill="1" applyBorder="1" applyAlignment="1" applyProtection="1">
      <alignment horizontal="center" vertical="top"/>
      <protection/>
    </xf>
    <xf numFmtId="0" fontId="21" fillId="0" borderId="24"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7"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8" fillId="0" borderId="0" xfId="0" applyFont="1" applyBorder="1" applyAlignment="1">
      <alignment horizontal="center" vertical="center"/>
    </xf>
    <xf numFmtId="0" fontId="0" fillId="0" borderId="0" xfId="0" applyAlignment="1">
      <alignment/>
    </xf>
    <xf numFmtId="0" fontId="6" fillId="0" borderId="0" xfId="59" applyNumberFormat="1" applyFont="1" applyFill="1" applyBorder="1" applyAlignment="1" applyProtection="1">
      <alignment horizontal="center" vertical="center" wrapText="1"/>
      <protection/>
    </xf>
    <xf numFmtId="0" fontId="4" fillId="0" borderId="0" xfId="56" applyNumberFormat="1" applyFont="1" applyFill="1" applyBorder="1" applyAlignment="1">
      <alignment vertical="center" wrapText="1"/>
      <protection/>
    </xf>
    <xf numFmtId="0" fontId="24" fillId="0" borderId="25" xfId="59" applyNumberFormat="1" applyFont="1" applyFill="1" applyBorder="1" applyAlignment="1">
      <alignment horizontal="left" vertical="top" wrapText="1"/>
      <protection/>
    </xf>
    <xf numFmtId="0" fontId="24" fillId="0" borderId="26" xfId="59" applyNumberFormat="1" applyFont="1" applyFill="1" applyBorder="1" applyAlignment="1">
      <alignment horizontal="left" vertical="top" wrapText="1"/>
      <protection/>
    </xf>
    <xf numFmtId="0" fontId="24" fillId="0" borderId="13" xfId="59" applyNumberFormat="1" applyFont="1" applyFill="1" applyBorder="1" applyAlignment="1">
      <alignment horizontal="left" vertical="top" wrapText="1"/>
      <protection/>
    </xf>
    <xf numFmtId="0" fontId="0" fillId="0" borderId="0" xfId="56" applyNumberFormat="1" applyFill="1" applyAlignment="1">
      <alignment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88"/>
  <sheetViews>
    <sheetView showGridLines="0" zoomScale="85" zoomScaleNormal="85" zoomScalePageLayoutView="0" workbookViewId="0" topLeftCell="A1">
      <selection activeCell="E97" sqref="E97"/>
    </sheetView>
  </sheetViews>
  <sheetFormatPr defaultColWidth="9.140625" defaultRowHeight="15"/>
  <cols>
    <col min="1" max="1" width="9.57421875" style="1" customWidth="1"/>
    <col min="2" max="2" width="56.7109375" style="81" customWidth="1"/>
    <col min="3" max="3" width="8.8515625" style="1" hidden="1" customWidth="1"/>
    <col min="4" max="4" width="10.57421875" style="1" customWidth="1"/>
    <col min="5" max="5" width="9.28125" style="1" customWidth="1"/>
    <col min="6" max="6" width="14.7109375" style="1" customWidth="1"/>
    <col min="7" max="13" width="0" style="1" hidden="1" customWidth="1"/>
    <col min="14" max="14" width="0" style="2" hidden="1" customWidth="1"/>
    <col min="15" max="50" width="0" style="1" hidden="1" customWidth="1"/>
    <col min="51" max="51" width="0.2890625" style="1" hidden="1" customWidth="1"/>
    <col min="52" max="52" width="4.00390625" style="1" hidden="1" customWidth="1"/>
    <col min="53" max="53" width="15.8515625" style="1" customWidth="1"/>
    <col min="54" max="54" width="0.13671875" style="1" hidden="1" customWidth="1"/>
    <col min="55" max="55" width="33.7109375" style="1" customWidth="1"/>
    <col min="56" max="238" width="9.140625" style="1" customWidth="1"/>
    <col min="239" max="243" width="9.140625" style="3" customWidth="1"/>
    <col min="244" max="16384" width="9.140625" style="1" customWidth="1"/>
  </cols>
  <sheetData>
    <row r="1" spans="1:243" s="4" customFormat="1" ht="27"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6" t="s">
        <v>1</v>
      </c>
      <c r="C2" s="7" t="s">
        <v>2</v>
      </c>
      <c r="D2" s="7" t="s">
        <v>3</v>
      </c>
      <c r="E2" s="7" t="s">
        <v>4</v>
      </c>
      <c r="J2" s="8"/>
      <c r="K2" s="8"/>
      <c r="L2" s="8"/>
      <c r="O2" s="5"/>
      <c r="P2" s="5"/>
      <c r="Q2" s="6"/>
    </row>
    <row r="3" spans="1:243" s="4" customFormat="1" ht="30" customHeight="1" hidden="1">
      <c r="A3" s="4" t="s">
        <v>5</v>
      </c>
      <c r="B3" s="77"/>
      <c r="C3" s="4" t="s">
        <v>6</v>
      </c>
      <c r="IE3" s="6"/>
      <c r="IF3" s="6"/>
      <c r="IG3" s="6"/>
      <c r="IH3" s="6"/>
      <c r="II3" s="6"/>
    </row>
    <row r="4" spans="1:243" s="9" customFormat="1" ht="30.75" customHeight="1">
      <c r="A4" s="71" t="s">
        <v>197</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8.25" customHeight="1">
      <c r="A5" s="71" t="s">
        <v>198</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199</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58.5" customHeight="1">
      <c r="A8" s="11" t="s">
        <v>40</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50</v>
      </c>
      <c r="BB11" s="20" t="s">
        <v>32</v>
      </c>
      <c r="BC11" s="20" t="s">
        <v>33</v>
      </c>
      <c r="IE11" s="18"/>
      <c r="IF11" s="18"/>
      <c r="IG11" s="18"/>
      <c r="IH11" s="18"/>
      <c r="II11" s="18"/>
    </row>
    <row r="12" spans="1:243" s="17" customFormat="1" ht="15">
      <c r="A12" s="16">
        <v>1</v>
      </c>
      <c r="B12" s="16">
        <v>2</v>
      </c>
      <c r="C12" s="23">
        <v>3</v>
      </c>
      <c r="D12" s="24">
        <v>4</v>
      </c>
      <c r="E12" s="24">
        <v>5</v>
      </c>
      <c r="F12" s="24">
        <v>6</v>
      </c>
      <c r="G12" s="24">
        <v>7</v>
      </c>
      <c r="H12" s="24">
        <v>8</v>
      </c>
      <c r="I12" s="24">
        <v>9</v>
      </c>
      <c r="J12" s="24">
        <v>10</v>
      </c>
      <c r="K12" s="24">
        <v>11</v>
      </c>
      <c r="L12" s="24">
        <v>12</v>
      </c>
      <c r="M12" s="24">
        <v>13</v>
      </c>
      <c r="N12" s="24">
        <v>14</v>
      </c>
      <c r="O12" s="24">
        <v>15</v>
      </c>
      <c r="P12" s="24">
        <v>16</v>
      </c>
      <c r="Q12" s="24">
        <v>17</v>
      </c>
      <c r="R12" s="24">
        <v>18</v>
      </c>
      <c r="S12" s="24">
        <v>19</v>
      </c>
      <c r="T12" s="24">
        <v>20</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5">
        <v>7</v>
      </c>
      <c r="BB12" s="25">
        <v>54</v>
      </c>
      <c r="BC12" s="25">
        <v>8</v>
      </c>
      <c r="IE12" s="18"/>
      <c r="IF12" s="18"/>
      <c r="IG12" s="18"/>
      <c r="IH12" s="18"/>
      <c r="II12" s="18"/>
    </row>
    <row r="13" spans="1:243" s="17" customFormat="1" ht="18.75">
      <c r="A13" s="25">
        <v>1</v>
      </c>
      <c r="B13" s="26" t="s">
        <v>62</v>
      </c>
      <c r="C13" s="27" t="s">
        <v>43</v>
      </c>
      <c r="D13" s="65"/>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7"/>
      <c r="IA13" s="17">
        <v>1</v>
      </c>
      <c r="IB13" s="17" t="s">
        <v>62</v>
      </c>
      <c r="IC13" s="17" t="s">
        <v>43</v>
      </c>
      <c r="IE13" s="18"/>
      <c r="IF13" s="18"/>
      <c r="IG13" s="18"/>
      <c r="IH13" s="18"/>
      <c r="II13" s="18"/>
    </row>
    <row r="14" spans="1:243" s="17" customFormat="1" ht="15.75">
      <c r="A14" s="30">
        <v>1.01</v>
      </c>
      <c r="B14" s="32" t="s">
        <v>120</v>
      </c>
      <c r="C14" s="33" t="s">
        <v>44</v>
      </c>
      <c r="D14" s="62"/>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4"/>
      <c r="IA14" s="17">
        <v>1.01</v>
      </c>
      <c r="IB14" s="17" t="s">
        <v>120</v>
      </c>
      <c r="IC14" s="17" t="s">
        <v>44</v>
      </c>
      <c r="IE14" s="18"/>
      <c r="IF14" s="18"/>
      <c r="IG14" s="18"/>
      <c r="IH14" s="18"/>
      <c r="II14" s="18"/>
    </row>
    <row r="15" spans="1:243" s="17" customFormat="1" ht="110.25">
      <c r="A15" s="31">
        <v>1.02</v>
      </c>
      <c r="B15" s="32" t="s">
        <v>153</v>
      </c>
      <c r="C15" s="33" t="s">
        <v>45</v>
      </c>
      <c r="D15" s="62"/>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4"/>
      <c r="IA15" s="17">
        <v>1.02</v>
      </c>
      <c r="IB15" s="17" t="s">
        <v>153</v>
      </c>
      <c r="IC15" s="17" t="s">
        <v>45</v>
      </c>
      <c r="IE15" s="18"/>
      <c r="IF15" s="18"/>
      <c r="IG15" s="18"/>
      <c r="IH15" s="18"/>
      <c r="II15" s="18"/>
    </row>
    <row r="16" spans="1:243" s="17" customFormat="1" ht="47.25">
      <c r="A16" s="30">
        <v>1.03</v>
      </c>
      <c r="B16" s="32" t="s">
        <v>121</v>
      </c>
      <c r="C16" s="33" t="s">
        <v>51</v>
      </c>
      <c r="D16" s="34">
        <v>21</v>
      </c>
      <c r="E16" s="34" t="s">
        <v>147</v>
      </c>
      <c r="F16" s="34">
        <v>180.14</v>
      </c>
      <c r="G16" s="35"/>
      <c r="H16" s="35"/>
      <c r="I16" s="36" t="s">
        <v>34</v>
      </c>
      <c r="J16" s="37">
        <f>IF(I16="Less(-)",-1,1)</f>
        <v>1</v>
      </c>
      <c r="K16" s="35" t="s">
        <v>35</v>
      </c>
      <c r="L16" s="35" t="s">
        <v>4</v>
      </c>
      <c r="M16" s="38"/>
      <c r="N16" s="35"/>
      <c r="O16" s="35"/>
      <c r="P16" s="39"/>
      <c r="Q16" s="35"/>
      <c r="R16" s="35"/>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6">
        <f>ROUND(total_amount_ba($B$2,$D$2,D16,F16,J16,K16,M16),0)</f>
        <v>3783</v>
      </c>
      <c r="BB16" s="43">
        <f>BA16+SUM(N16:AZ16)</f>
        <v>3783</v>
      </c>
      <c r="BC16" s="44" t="str">
        <f>SpellNumber(L16,BB16)</f>
        <v>INR  Three Thousand Seven Hundred &amp; Eighty Three  Only</v>
      </c>
      <c r="IA16" s="17">
        <v>1.03</v>
      </c>
      <c r="IB16" s="17" t="s">
        <v>121</v>
      </c>
      <c r="IC16" s="17" t="s">
        <v>51</v>
      </c>
      <c r="ID16" s="17">
        <v>21</v>
      </c>
      <c r="IE16" s="18" t="s">
        <v>147</v>
      </c>
      <c r="IF16" s="18"/>
      <c r="IG16" s="18"/>
      <c r="IH16" s="18"/>
      <c r="II16" s="18"/>
    </row>
    <row r="17" spans="1:243" s="17" customFormat="1" ht="78.75">
      <c r="A17" s="31">
        <v>1.04</v>
      </c>
      <c r="B17" s="32" t="s">
        <v>154</v>
      </c>
      <c r="C17" s="33" t="s">
        <v>46</v>
      </c>
      <c r="D17" s="34">
        <v>37</v>
      </c>
      <c r="E17" s="34" t="s">
        <v>147</v>
      </c>
      <c r="F17" s="34">
        <v>222.67</v>
      </c>
      <c r="G17" s="35"/>
      <c r="H17" s="35"/>
      <c r="I17" s="36" t="s">
        <v>34</v>
      </c>
      <c r="J17" s="37">
        <f>IF(I17="Less(-)",-1,1)</f>
        <v>1</v>
      </c>
      <c r="K17" s="35" t="s">
        <v>35</v>
      </c>
      <c r="L17" s="35" t="s">
        <v>4</v>
      </c>
      <c r="M17" s="38"/>
      <c r="N17" s="35"/>
      <c r="O17" s="35"/>
      <c r="P17" s="39"/>
      <c r="Q17" s="35"/>
      <c r="R17" s="35"/>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6">
        <f>ROUND(total_amount_ba($B$2,$D$2,D17,F17,J17,K17,M17),0)</f>
        <v>8239</v>
      </c>
      <c r="BB17" s="43">
        <f>BA17+SUM(N17:AZ17)</f>
        <v>8239</v>
      </c>
      <c r="BC17" s="44" t="str">
        <f>SpellNumber(L17,BB17)</f>
        <v>INR  Eight Thousand Two Hundred &amp; Thirty Nine  Only</v>
      </c>
      <c r="IA17" s="17">
        <v>1.04</v>
      </c>
      <c r="IB17" s="17" t="s">
        <v>154</v>
      </c>
      <c r="IC17" s="17" t="s">
        <v>46</v>
      </c>
      <c r="ID17" s="17">
        <v>37</v>
      </c>
      <c r="IE17" s="18" t="s">
        <v>147</v>
      </c>
      <c r="IF17" s="18"/>
      <c r="IG17" s="18"/>
      <c r="IH17" s="18"/>
      <c r="II17" s="18"/>
    </row>
    <row r="18" spans="1:243" s="17" customFormat="1" ht="47.25">
      <c r="A18" s="30">
        <v>1.05</v>
      </c>
      <c r="B18" s="32" t="s">
        <v>122</v>
      </c>
      <c r="C18" s="33" t="s">
        <v>52</v>
      </c>
      <c r="D18" s="34">
        <v>8</v>
      </c>
      <c r="E18" s="34" t="s">
        <v>147</v>
      </c>
      <c r="F18" s="34">
        <v>1894.96</v>
      </c>
      <c r="G18" s="35"/>
      <c r="H18" s="35"/>
      <c r="I18" s="36" t="s">
        <v>34</v>
      </c>
      <c r="J18" s="37">
        <f>IF(I18="Less(-)",-1,1)</f>
        <v>1</v>
      </c>
      <c r="K18" s="35" t="s">
        <v>35</v>
      </c>
      <c r="L18" s="35" t="s">
        <v>4</v>
      </c>
      <c r="M18" s="38"/>
      <c r="N18" s="35"/>
      <c r="O18" s="35"/>
      <c r="P18" s="39"/>
      <c r="Q18" s="35"/>
      <c r="R18" s="35"/>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6">
        <f>ROUND(total_amount_ba($B$2,$D$2,D18,F18,J18,K18,M18),0)</f>
        <v>15160</v>
      </c>
      <c r="BB18" s="43">
        <f>BA18+SUM(N18:AZ18)</f>
        <v>15160</v>
      </c>
      <c r="BC18" s="44" t="str">
        <f>SpellNumber(L18,BB18)</f>
        <v>INR  Fifteen Thousand One Hundred &amp; Sixty  Only</v>
      </c>
      <c r="IA18" s="17">
        <v>1.05</v>
      </c>
      <c r="IB18" s="17" t="s">
        <v>122</v>
      </c>
      <c r="IC18" s="17" t="s">
        <v>52</v>
      </c>
      <c r="ID18" s="17">
        <v>8</v>
      </c>
      <c r="IE18" s="18" t="s">
        <v>147</v>
      </c>
      <c r="IF18" s="18"/>
      <c r="IG18" s="18"/>
      <c r="IH18" s="18"/>
      <c r="II18" s="18"/>
    </row>
    <row r="19" spans="1:243" s="17" customFormat="1" ht="15.75">
      <c r="A19" s="31">
        <v>1.06</v>
      </c>
      <c r="B19" s="32" t="s">
        <v>123</v>
      </c>
      <c r="C19" s="33" t="s">
        <v>53</v>
      </c>
      <c r="D19" s="62"/>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4"/>
      <c r="IA19" s="17">
        <v>1.06</v>
      </c>
      <c r="IB19" s="17" t="s">
        <v>123</v>
      </c>
      <c r="IC19" s="17" t="s">
        <v>53</v>
      </c>
      <c r="IE19" s="18"/>
      <c r="IF19" s="18"/>
      <c r="IG19" s="18"/>
      <c r="IH19" s="18"/>
      <c r="II19" s="18"/>
    </row>
    <row r="20" spans="1:243" s="17" customFormat="1" ht="30.75" customHeight="1">
      <c r="A20" s="30">
        <v>1.07</v>
      </c>
      <c r="B20" s="32" t="s">
        <v>155</v>
      </c>
      <c r="C20" s="33" t="s">
        <v>47</v>
      </c>
      <c r="D20" s="62"/>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4"/>
      <c r="IA20" s="17">
        <v>1.07</v>
      </c>
      <c r="IB20" s="17" t="s">
        <v>155</v>
      </c>
      <c r="IC20" s="17" t="s">
        <v>47</v>
      </c>
      <c r="IE20" s="18"/>
      <c r="IF20" s="18"/>
      <c r="IG20" s="18"/>
      <c r="IH20" s="18"/>
      <c r="II20" s="18"/>
    </row>
    <row r="21" spans="1:243" s="17" customFormat="1" ht="55.5" customHeight="1">
      <c r="A21" s="31">
        <v>1.08</v>
      </c>
      <c r="B21" s="32" t="s">
        <v>156</v>
      </c>
      <c r="C21" s="33" t="s">
        <v>54</v>
      </c>
      <c r="D21" s="34">
        <v>14</v>
      </c>
      <c r="E21" s="34" t="s">
        <v>147</v>
      </c>
      <c r="F21" s="34">
        <v>5546.73</v>
      </c>
      <c r="G21" s="35"/>
      <c r="H21" s="35"/>
      <c r="I21" s="36" t="s">
        <v>34</v>
      </c>
      <c r="J21" s="37">
        <f>IF(I21="Less(-)",-1,1)</f>
        <v>1</v>
      </c>
      <c r="K21" s="35" t="s">
        <v>35</v>
      </c>
      <c r="L21" s="35" t="s">
        <v>4</v>
      </c>
      <c r="M21" s="38"/>
      <c r="N21" s="35"/>
      <c r="O21" s="35"/>
      <c r="P21" s="39"/>
      <c r="Q21" s="35"/>
      <c r="R21" s="35"/>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6">
        <f>ROUND(total_amount_ba($B$2,$D$2,D21,F21,J21,K21,M21),0)</f>
        <v>77654</v>
      </c>
      <c r="BB21" s="43">
        <f>BA21+SUM(N21:AZ21)</f>
        <v>77654</v>
      </c>
      <c r="BC21" s="44" t="str">
        <f>SpellNumber(L21,BB21)</f>
        <v>INR  Seventy Seven Thousand Six Hundred &amp; Fifty Four  Only</v>
      </c>
      <c r="IA21" s="17">
        <v>1.08</v>
      </c>
      <c r="IB21" s="17" t="s">
        <v>156</v>
      </c>
      <c r="IC21" s="17" t="s">
        <v>54</v>
      </c>
      <c r="ID21" s="17">
        <v>14</v>
      </c>
      <c r="IE21" s="18" t="s">
        <v>147</v>
      </c>
      <c r="IF21" s="18"/>
      <c r="IG21" s="18"/>
      <c r="IH21" s="18"/>
      <c r="II21" s="18"/>
    </row>
    <row r="22" spans="1:243" s="17" customFormat="1" ht="33" customHeight="1">
      <c r="A22" s="30">
        <v>1.09</v>
      </c>
      <c r="B22" s="32" t="s">
        <v>157</v>
      </c>
      <c r="C22" s="33" t="s">
        <v>48</v>
      </c>
      <c r="D22" s="34">
        <v>10</v>
      </c>
      <c r="E22" s="34" t="s">
        <v>119</v>
      </c>
      <c r="F22" s="34">
        <v>325.16</v>
      </c>
      <c r="G22" s="35"/>
      <c r="H22" s="35"/>
      <c r="I22" s="36" t="s">
        <v>34</v>
      </c>
      <c r="J22" s="37">
        <f>IF(I22="Less(-)",-1,1)</f>
        <v>1</v>
      </c>
      <c r="K22" s="35" t="s">
        <v>35</v>
      </c>
      <c r="L22" s="35" t="s">
        <v>4</v>
      </c>
      <c r="M22" s="38"/>
      <c r="N22" s="35"/>
      <c r="O22" s="35"/>
      <c r="P22" s="39"/>
      <c r="Q22" s="35"/>
      <c r="R22" s="35"/>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6">
        <f>ROUND(total_amount_ba($B$2,$D$2,D22,F22,J22,K22,M22),0)</f>
        <v>3252</v>
      </c>
      <c r="BB22" s="43">
        <f>BA22+SUM(N22:AZ22)</f>
        <v>3252</v>
      </c>
      <c r="BC22" s="44" t="str">
        <f>SpellNumber(L22,BB22)</f>
        <v>INR  Three Thousand Two Hundred &amp; Fifty Two  Only</v>
      </c>
      <c r="IA22" s="17">
        <v>1.09</v>
      </c>
      <c r="IB22" s="17" t="s">
        <v>157</v>
      </c>
      <c r="IC22" s="17" t="s">
        <v>48</v>
      </c>
      <c r="ID22" s="17">
        <v>10</v>
      </c>
      <c r="IE22" s="18" t="s">
        <v>119</v>
      </c>
      <c r="IF22" s="18"/>
      <c r="IG22" s="18"/>
      <c r="IH22" s="18"/>
      <c r="II22" s="18"/>
    </row>
    <row r="23" spans="1:243" s="17" customFormat="1" ht="94.5">
      <c r="A23" s="31">
        <v>1.1</v>
      </c>
      <c r="B23" s="32" t="s">
        <v>158</v>
      </c>
      <c r="C23" s="33" t="s">
        <v>55</v>
      </c>
      <c r="D23" s="34">
        <v>1</v>
      </c>
      <c r="E23" s="34" t="s">
        <v>195</v>
      </c>
      <c r="F23" s="34">
        <v>50.11</v>
      </c>
      <c r="G23" s="35"/>
      <c r="H23" s="35"/>
      <c r="I23" s="36" t="s">
        <v>34</v>
      </c>
      <c r="J23" s="37">
        <f>IF(I23="Less(-)",-1,1)</f>
        <v>1</v>
      </c>
      <c r="K23" s="35" t="s">
        <v>35</v>
      </c>
      <c r="L23" s="35" t="s">
        <v>4</v>
      </c>
      <c r="M23" s="38"/>
      <c r="N23" s="35"/>
      <c r="O23" s="35"/>
      <c r="P23" s="39"/>
      <c r="Q23" s="35"/>
      <c r="R23" s="35"/>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6">
        <f>ROUND(total_amount_ba($B$2,$D$2,D23,F23,J23,K23,M23),0)</f>
        <v>50</v>
      </c>
      <c r="BB23" s="43">
        <f>BA23+SUM(N23:AZ23)</f>
        <v>50</v>
      </c>
      <c r="BC23" s="44" t="str">
        <f>SpellNumber(L23,BB23)</f>
        <v>INR  Fifty Only</v>
      </c>
      <c r="IA23" s="17">
        <v>1.1</v>
      </c>
      <c r="IB23" s="17" t="s">
        <v>158</v>
      </c>
      <c r="IC23" s="17" t="s">
        <v>55</v>
      </c>
      <c r="ID23" s="17">
        <v>1</v>
      </c>
      <c r="IE23" s="28" t="s">
        <v>195</v>
      </c>
      <c r="IF23" s="18"/>
      <c r="IG23" s="18"/>
      <c r="IH23" s="18"/>
      <c r="II23" s="18"/>
    </row>
    <row r="24" spans="1:243" s="17" customFormat="1" ht="94.5">
      <c r="A24" s="30">
        <v>1.11</v>
      </c>
      <c r="B24" s="32" t="s">
        <v>159</v>
      </c>
      <c r="C24" s="33" t="s">
        <v>56</v>
      </c>
      <c r="D24" s="34">
        <v>10</v>
      </c>
      <c r="E24" s="34" t="s">
        <v>119</v>
      </c>
      <c r="F24" s="34">
        <v>99.82</v>
      </c>
      <c r="G24" s="35"/>
      <c r="H24" s="35"/>
      <c r="I24" s="36" t="s">
        <v>34</v>
      </c>
      <c r="J24" s="37">
        <f>IF(I24="Less(-)",-1,1)</f>
        <v>1</v>
      </c>
      <c r="K24" s="35" t="s">
        <v>35</v>
      </c>
      <c r="L24" s="35" t="s">
        <v>4</v>
      </c>
      <c r="M24" s="38"/>
      <c r="N24" s="35"/>
      <c r="O24" s="35"/>
      <c r="P24" s="39"/>
      <c r="Q24" s="35"/>
      <c r="R24" s="35"/>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6">
        <f>ROUND(total_amount_ba($B$2,$D$2,D24,F24,J24,K24,M24),0)</f>
        <v>998</v>
      </c>
      <c r="BB24" s="43">
        <f>BA24+SUM(N24:AZ24)</f>
        <v>998</v>
      </c>
      <c r="BC24" s="44" t="str">
        <f>SpellNumber(L24,BB24)</f>
        <v>INR  Nine Hundred &amp; Ninety Eight  Only</v>
      </c>
      <c r="IA24" s="17">
        <v>1.11</v>
      </c>
      <c r="IB24" s="17" t="s">
        <v>159</v>
      </c>
      <c r="IC24" s="17" t="s">
        <v>56</v>
      </c>
      <c r="ID24" s="17">
        <v>10</v>
      </c>
      <c r="IE24" s="18" t="s">
        <v>119</v>
      </c>
      <c r="IF24" s="18"/>
      <c r="IG24" s="18"/>
      <c r="IH24" s="18"/>
      <c r="II24" s="18"/>
    </row>
    <row r="25" spans="1:243" s="17" customFormat="1" ht="15.75">
      <c r="A25" s="31">
        <v>1.12</v>
      </c>
      <c r="B25" s="32" t="s">
        <v>124</v>
      </c>
      <c r="C25" s="33" t="s">
        <v>57</v>
      </c>
      <c r="D25" s="62"/>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4"/>
      <c r="IA25" s="17">
        <v>1.12</v>
      </c>
      <c r="IB25" s="17" t="s">
        <v>124</v>
      </c>
      <c r="IC25" s="17" t="s">
        <v>57</v>
      </c>
      <c r="IE25" s="18"/>
      <c r="IF25" s="18"/>
      <c r="IG25" s="18"/>
      <c r="IH25" s="18"/>
      <c r="II25" s="18"/>
    </row>
    <row r="26" spans="1:243" s="17" customFormat="1" ht="173.25">
      <c r="A26" s="30">
        <v>1.13</v>
      </c>
      <c r="B26" s="32" t="s">
        <v>160</v>
      </c>
      <c r="C26" s="33" t="s">
        <v>58</v>
      </c>
      <c r="D26" s="34">
        <v>2</v>
      </c>
      <c r="E26" s="34" t="s">
        <v>147</v>
      </c>
      <c r="F26" s="34">
        <v>9398.77</v>
      </c>
      <c r="G26" s="35"/>
      <c r="H26" s="35"/>
      <c r="I26" s="36" t="s">
        <v>34</v>
      </c>
      <c r="J26" s="37">
        <f>IF(I26="Less(-)",-1,1)</f>
        <v>1</v>
      </c>
      <c r="K26" s="35" t="s">
        <v>35</v>
      </c>
      <c r="L26" s="35" t="s">
        <v>4</v>
      </c>
      <c r="M26" s="38"/>
      <c r="N26" s="35"/>
      <c r="O26" s="35"/>
      <c r="P26" s="39"/>
      <c r="Q26" s="35"/>
      <c r="R26" s="35"/>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6">
        <f>ROUND(total_amount_ba($B$2,$D$2,D26,F26,J26,K26,M26),0)</f>
        <v>18798</v>
      </c>
      <c r="BB26" s="43">
        <f>BA26+SUM(N26:AZ26)</f>
        <v>18798</v>
      </c>
      <c r="BC26" s="44" t="str">
        <f>SpellNumber(L26,BB26)</f>
        <v>INR  Eighteen Thousand Seven Hundred &amp; Ninety Eight  Only</v>
      </c>
      <c r="IA26" s="17">
        <v>1.13</v>
      </c>
      <c r="IB26" s="17" t="s">
        <v>160</v>
      </c>
      <c r="IC26" s="17" t="s">
        <v>58</v>
      </c>
      <c r="ID26" s="17">
        <v>2</v>
      </c>
      <c r="IE26" s="18" t="s">
        <v>147</v>
      </c>
      <c r="IF26" s="18"/>
      <c r="IG26" s="18"/>
      <c r="IH26" s="18"/>
      <c r="II26" s="18"/>
    </row>
    <row r="27" spans="1:243" s="17" customFormat="1" ht="31.5">
      <c r="A27" s="31">
        <v>1.14</v>
      </c>
      <c r="B27" s="32" t="s">
        <v>161</v>
      </c>
      <c r="C27" s="33" t="s">
        <v>59</v>
      </c>
      <c r="D27" s="62"/>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4"/>
      <c r="IA27" s="17">
        <v>1.14</v>
      </c>
      <c r="IB27" s="17" t="s">
        <v>161</v>
      </c>
      <c r="IC27" s="17" t="s">
        <v>59</v>
      </c>
      <c r="IE27" s="18"/>
      <c r="IF27" s="18"/>
      <c r="IG27" s="18"/>
      <c r="IH27" s="18"/>
      <c r="II27" s="18"/>
    </row>
    <row r="28" spans="1:243" s="17" customFormat="1" ht="36.75" customHeight="1">
      <c r="A28" s="30">
        <v>1.15</v>
      </c>
      <c r="B28" s="32" t="s">
        <v>162</v>
      </c>
      <c r="C28" s="33" t="s">
        <v>60</v>
      </c>
      <c r="D28" s="34">
        <v>113</v>
      </c>
      <c r="E28" s="34" t="s">
        <v>119</v>
      </c>
      <c r="F28" s="34">
        <v>672.12</v>
      </c>
      <c r="G28" s="35"/>
      <c r="H28" s="35"/>
      <c r="I28" s="36" t="s">
        <v>34</v>
      </c>
      <c r="J28" s="37">
        <f>IF(I28="Less(-)",-1,1)</f>
        <v>1</v>
      </c>
      <c r="K28" s="35" t="s">
        <v>35</v>
      </c>
      <c r="L28" s="35" t="s">
        <v>4</v>
      </c>
      <c r="M28" s="38"/>
      <c r="N28" s="35"/>
      <c r="O28" s="35"/>
      <c r="P28" s="39"/>
      <c r="Q28" s="35"/>
      <c r="R28" s="35"/>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6">
        <f>ROUND(total_amount_ba($B$2,$D$2,D28,F28,J28,K28,M28),0)</f>
        <v>75950</v>
      </c>
      <c r="BB28" s="43">
        <f>BA28+SUM(N28:AZ28)</f>
        <v>75950</v>
      </c>
      <c r="BC28" s="44" t="str">
        <f>SpellNumber(L28,BB28)</f>
        <v>INR  Seventy Five Thousand Nine Hundred &amp; Fifty  Only</v>
      </c>
      <c r="IA28" s="17">
        <v>1.15</v>
      </c>
      <c r="IB28" s="17" t="s">
        <v>162</v>
      </c>
      <c r="IC28" s="17" t="s">
        <v>60</v>
      </c>
      <c r="ID28" s="17">
        <v>113</v>
      </c>
      <c r="IE28" s="18" t="s">
        <v>119</v>
      </c>
      <c r="IF28" s="18"/>
      <c r="IG28" s="18"/>
      <c r="IH28" s="18"/>
      <c r="II28" s="18"/>
    </row>
    <row r="29" spans="1:243" s="17" customFormat="1" ht="31.5">
      <c r="A29" s="31">
        <v>1.16</v>
      </c>
      <c r="B29" s="32" t="s">
        <v>163</v>
      </c>
      <c r="C29" s="33" t="s">
        <v>61</v>
      </c>
      <c r="D29" s="34">
        <v>60</v>
      </c>
      <c r="E29" s="34" t="s">
        <v>119</v>
      </c>
      <c r="F29" s="34">
        <v>533.41</v>
      </c>
      <c r="G29" s="35"/>
      <c r="H29" s="35"/>
      <c r="I29" s="36" t="s">
        <v>34</v>
      </c>
      <c r="J29" s="37">
        <f>IF(I29="Less(-)",-1,1)</f>
        <v>1</v>
      </c>
      <c r="K29" s="35" t="s">
        <v>35</v>
      </c>
      <c r="L29" s="35" t="s">
        <v>4</v>
      </c>
      <c r="M29" s="38"/>
      <c r="N29" s="35"/>
      <c r="O29" s="35"/>
      <c r="P29" s="39"/>
      <c r="Q29" s="35"/>
      <c r="R29" s="35"/>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6">
        <f>ROUND(total_amount_ba($B$2,$D$2,D29,F29,J29,K29,M29),0)</f>
        <v>32005</v>
      </c>
      <c r="BB29" s="43">
        <f>BA29+SUM(N29:AZ29)</f>
        <v>32005</v>
      </c>
      <c r="BC29" s="44" t="str">
        <f>SpellNumber(L29,BB29)</f>
        <v>INR  Thirty Two Thousand  &amp;Five  Only</v>
      </c>
      <c r="IA29" s="17">
        <v>1.16</v>
      </c>
      <c r="IB29" s="17" t="s">
        <v>163</v>
      </c>
      <c r="IC29" s="17" t="s">
        <v>61</v>
      </c>
      <c r="ID29" s="17">
        <v>60</v>
      </c>
      <c r="IE29" s="18" t="s">
        <v>119</v>
      </c>
      <c r="IF29" s="18"/>
      <c r="IG29" s="18"/>
      <c r="IH29" s="18"/>
      <c r="II29" s="18"/>
    </row>
    <row r="30" spans="1:243" s="17" customFormat="1" ht="15.75">
      <c r="A30" s="30">
        <v>1.17</v>
      </c>
      <c r="B30" s="32" t="s">
        <v>164</v>
      </c>
      <c r="C30" s="33" t="s">
        <v>49</v>
      </c>
      <c r="D30" s="62"/>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4"/>
      <c r="IA30" s="17">
        <v>1.17</v>
      </c>
      <c r="IB30" s="17" t="s">
        <v>164</v>
      </c>
      <c r="IC30" s="17" t="s">
        <v>49</v>
      </c>
      <c r="IE30" s="18"/>
      <c r="IF30" s="18"/>
      <c r="IG30" s="18"/>
      <c r="IH30" s="18"/>
      <c r="II30" s="18"/>
    </row>
    <row r="31" spans="1:243" s="17" customFormat="1" ht="32.25" customHeight="1">
      <c r="A31" s="31">
        <v>1.18</v>
      </c>
      <c r="B31" s="32" t="s">
        <v>165</v>
      </c>
      <c r="C31" s="33" t="s">
        <v>63</v>
      </c>
      <c r="D31" s="34">
        <v>50</v>
      </c>
      <c r="E31" s="34" t="s">
        <v>148</v>
      </c>
      <c r="F31" s="34">
        <v>159.49</v>
      </c>
      <c r="G31" s="35"/>
      <c r="H31" s="35"/>
      <c r="I31" s="36" t="s">
        <v>34</v>
      </c>
      <c r="J31" s="37">
        <f>IF(I31="Less(-)",-1,1)</f>
        <v>1</v>
      </c>
      <c r="K31" s="35" t="s">
        <v>35</v>
      </c>
      <c r="L31" s="35" t="s">
        <v>4</v>
      </c>
      <c r="M31" s="38"/>
      <c r="N31" s="35"/>
      <c r="O31" s="35"/>
      <c r="P31" s="39"/>
      <c r="Q31" s="35"/>
      <c r="R31" s="35"/>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6">
        <f>ROUND(total_amount_ba($B$2,$D$2,D31,F31,J31,K31,M31),0)</f>
        <v>7975</v>
      </c>
      <c r="BB31" s="43">
        <f>BA31+SUM(N31:AZ31)</f>
        <v>7975</v>
      </c>
      <c r="BC31" s="44" t="str">
        <f>SpellNumber(L31,BB31)</f>
        <v>INR  Seven Thousand Nine Hundred &amp; Seventy Five  Only</v>
      </c>
      <c r="IA31" s="17">
        <v>1.18</v>
      </c>
      <c r="IB31" s="17" t="s">
        <v>165</v>
      </c>
      <c r="IC31" s="17" t="s">
        <v>63</v>
      </c>
      <c r="ID31" s="17">
        <v>50</v>
      </c>
      <c r="IE31" s="18" t="s">
        <v>148</v>
      </c>
      <c r="IF31" s="18"/>
      <c r="IG31" s="18"/>
      <c r="IH31" s="18"/>
      <c r="II31" s="18"/>
    </row>
    <row r="32" spans="1:243" s="17" customFormat="1" ht="63">
      <c r="A32" s="30">
        <v>1.19</v>
      </c>
      <c r="B32" s="32" t="s">
        <v>166</v>
      </c>
      <c r="C32" s="33" t="s">
        <v>64</v>
      </c>
      <c r="D32" s="62"/>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4"/>
      <c r="IA32" s="17">
        <v>1.19</v>
      </c>
      <c r="IB32" s="17" t="s">
        <v>166</v>
      </c>
      <c r="IC32" s="17" t="s">
        <v>64</v>
      </c>
      <c r="IE32" s="18"/>
      <c r="IF32" s="18"/>
      <c r="IG32" s="18"/>
      <c r="IH32" s="18"/>
      <c r="II32" s="18"/>
    </row>
    <row r="33" spans="1:243" s="17" customFormat="1" ht="47.25">
      <c r="A33" s="31">
        <v>1.2</v>
      </c>
      <c r="B33" s="32" t="s">
        <v>125</v>
      </c>
      <c r="C33" s="33" t="s">
        <v>65</v>
      </c>
      <c r="D33" s="34">
        <v>1225</v>
      </c>
      <c r="E33" s="34" t="s">
        <v>149</v>
      </c>
      <c r="F33" s="34">
        <v>78.61</v>
      </c>
      <c r="G33" s="35"/>
      <c r="H33" s="35"/>
      <c r="I33" s="36" t="s">
        <v>34</v>
      </c>
      <c r="J33" s="37">
        <f>IF(I33="Less(-)",-1,1)</f>
        <v>1</v>
      </c>
      <c r="K33" s="35" t="s">
        <v>35</v>
      </c>
      <c r="L33" s="35" t="s">
        <v>4</v>
      </c>
      <c r="M33" s="38"/>
      <c r="N33" s="35"/>
      <c r="O33" s="35"/>
      <c r="P33" s="39"/>
      <c r="Q33" s="35"/>
      <c r="R33" s="35"/>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6">
        <f>ROUND(total_amount_ba($B$2,$D$2,D33,F33,J33,K33,M33),0)</f>
        <v>96297</v>
      </c>
      <c r="BB33" s="43">
        <f>BA33+SUM(N33:AZ33)</f>
        <v>96297</v>
      </c>
      <c r="BC33" s="44" t="str">
        <f>SpellNumber(L33,BB33)</f>
        <v>INR  Ninety Six Thousand Two Hundred &amp; Ninety Seven  Only</v>
      </c>
      <c r="IA33" s="17">
        <v>1.2</v>
      </c>
      <c r="IB33" s="17" t="s">
        <v>125</v>
      </c>
      <c r="IC33" s="17" t="s">
        <v>65</v>
      </c>
      <c r="ID33" s="17">
        <v>1225</v>
      </c>
      <c r="IE33" s="18" t="s">
        <v>149</v>
      </c>
      <c r="IF33" s="18"/>
      <c r="IG33" s="18"/>
      <c r="IH33" s="18"/>
      <c r="II33" s="18"/>
    </row>
    <row r="34" spans="1:243" s="17" customFormat="1" ht="329.25" customHeight="1">
      <c r="A34" s="30">
        <v>1.21</v>
      </c>
      <c r="B34" s="32" t="s">
        <v>167</v>
      </c>
      <c r="C34" s="33" t="s">
        <v>66</v>
      </c>
      <c r="D34" s="62"/>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4"/>
      <c r="IA34" s="17">
        <v>1.21</v>
      </c>
      <c r="IB34" s="17" t="s">
        <v>167</v>
      </c>
      <c r="IC34" s="17" t="s">
        <v>66</v>
      </c>
      <c r="IE34" s="18"/>
      <c r="IF34" s="18"/>
      <c r="IG34" s="18"/>
      <c r="IH34" s="18"/>
      <c r="II34" s="18"/>
    </row>
    <row r="35" spans="1:243" s="17" customFormat="1" ht="15.75">
      <c r="A35" s="31">
        <v>1.22</v>
      </c>
      <c r="B35" s="32" t="s">
        <v>168</v>
      </c>
      <c r="C35" s="33" t="s">
        <v>67</v>
      </c>
      <c r="D35" s="62"/>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4"/>
      <c r="IA35" s="17">
        <v>1.22</v>
      </c>
      <c r="IB35" s="17" t="s">
        <v>168</v>
      </c>
      <c r="IC35" s="17" t="s">
        <v>67</v>
      </c>
      <c r="IE35" s="18"/>
      <c r="IF35" s="18"/>
      <c r="IG35" s="18"/>
      <c r="IH35" s="18"/>
      <c r="II35" s="18"/>
    </row>
    <row r="36" spans="1:243" s="17" customFormat="1" ht="47.25">
      <c r="A36" s="30">
        <v>1.23</v>
      </c>
      <c r="B36" s="32" t="s">
        <v>169</v>
      </c>
      <c r="C36" s="33" t="s">
        <v>68</v>
      </c>
      <c r="D36" s="34">
        <v>18.1</v>
      </c>
      <c r="E36" s="34" t="s">
        <v>147</v>
      </c>
      <c r="F36" s="34">
        <v>8838.36</v>
      </c>
      <c r="G36" s="35"/>
      <c r="H36" s="35"/>
      <c r="I36" s="36" t="s">
        <v>34</v>
      </c>
      <c r="J36" s="37">
        <f>IF(I36="Less(-)",-1,1)</f>
        <v>1</v>
      </c>
      <c r="K36" s="35" t="s">
        <v>35</v>
      </c>
      <c r="L36" s="35" t="s">
        <v>4</v>
      </c>
      <c r="M36" s="38"/>
      <c r="N36" s="35"/>
      <c r="O36" s="35"/>
      <c r="P36" s="39"/>
      <c r="Q36" s="35"/>
      <c r="R36" s="35"/>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6">
        <f>ROUND(total_amount_ba($B$2,$D$2,D36,F36,J36,K36,M36),0)</f>
        <v>159974</v>
      </c>
      <c r="BB36" s="43">
        <f>BA36+SUM(N36:AZ36)</f>
        <v>159974</v>
      </c>
      <c r="BC36" s="44" t="str">
        <f>SpellNumber(L36,BB36)</f>
        <v>INR  One Lakh Fifty Nine Thousand Nine Hundred &amp; Seventy Four  Only</v>
      </c>
      <c r="IA36" s="17">
        <v>1.23</v>
      </c>
      <c r="IB36" s="17" t="s">
        <v>169</v>
      </c>
      <c r="IC36" s="17" t="s">
        <v>68</v>
      </c>
      <c r="ID36" s="17">
        <v>18.1</v>
      </c>
      <c r="IE36" s="18" t="s">
        <v>147</v>
      </c>
      <c r="IF36" s="18"/>
      <c r="IG36" s="18"/>
      <c r="IH36" s="18"/>
      <c r="II36" s="18"/>
    </row>
    <row r="37" spans="1:243" s="17" customFormat="1" ht="47.25">
      <c r="A37" s="31">
        <v>1.24</v>
      </c>
      <c r="B37" s="32" t="s">
        <v>170</v>
      </c>
      <c r="C37" s="33" t="s">
        <v>69</v>
      </c>
      <c r="D37" s="34">
        <v>10</v>
      </c>
      <c r="E37" s="34" t="s">
        <v>196</v>
      </c>
      <c r="F37" s="34">
        <v>603.64</v>
      </c>
      <c r="G37" s="35"/>
      <c r="H37" s="35"/>
      <c r="I37" s="36" t="s">
        <v>34</v>
      </c>
      <c r="J37" s="37">
        <f>IF(I37="Less(-)",-1,1)</f>
        <v>1</v>
      </c>
      <c r="K37" s="35" t="s">
        <v>35</v>
      </c>
      <c r="L37" s="35" t="s">
        <v>4</v>
      </c>
      <c r="M37" s="38"/>
      <c r="N37" s="35"/>
      <c r="O37" s="35"/>
      <c r="P37" s="39"/>
      <c r="Q37" s="35"/>
      <c r="R37" s="35"/>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6">
        <f>ROUND(total_amount_ba($B$2,$D$2,D37,F37,J37,K37,M37),0)</f>
        <v>6036</v>
      </c>
      <c r="BB37" s="43">
        <f>BA37+SUM(N37:AZ37)</f>
        <v>6036</v>
      </c>
      <c r="BC37" s="44" t="str">
        <f>SpellNumber(L37,BB37)</f>
        <v>INR  Six Thousand  &amp;Thirty Six  Only</v>
      </c>
      <c r="IA37" s="17">
        <v>1.24</v>
      </c>
      <c r="IB37" s="17" t="s">
        <v>170</v>
      </c>
      <c r="IC37" s="17" t="s">
        <v>69</v>
      </c>
      <c r="ID37" s="17">
        <v>10</v>
      </c>
      <c r="IE37" s="18" t="s">
        <v>196</v>
      </c>
      <c r="IF37" s="18"/>
      <c r="IG37" s="18"/>
      <c r="IH37" s="18"/>
      <c r="II37" s="18"/>
    </row>
    <row r="38" spans="1:243" s="17" customFormat="1" ht="24.75" customHeight="1">
      <c r="A38" s="30">
        <v>1.25</v>
      </c>
      <c r="B38" s="32" t="s">
        <v>126</v>
      </c>
      <c r="C38" s="33" t="s">
        <v>70</v>
      </c>
      <c r="D38" s="62"/>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4"/>
      <c r="IA38" s="17">
        <v>1.25</v>
      </c>
      <c r="IB38" s="17" t="s">
        <v>126</v>
      </c>
      <c r="IC38" s="17" t="s">
        <v>70</v>
      </c>
      <c r="IE38" s="18"/>
      <c r="IF38" s="18"/>
      <c r="IG38" s="18"/>
      <c r="IH38" s="18"/>
      <c r="II38" s="18"/>
    </row>
    <row r="39" spans="1:243" s="17" customFormat="1" ht="47.25">
      <c r="A39" s="31">
        <v>1.26</v>
      </c>
      <c r="B39" s="32" t="s">
        <v>127</v>
      </c>
      <c r="C39" s="33" t="s">
        <v>71</v>
      </c>
      <c r="D39" s="62"/>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4"/>
      <c r="IA39" s="17">
        <v>1.26</v>
      </c>
      <c r="IB39" s="17" t="s">
        <v>127</v>
      </c>
      <c r="IC39" s="17" t="s">
        <v>71</v>
      </c>
      <c r="IE39" s="18"/>
      <c r="IF39" s="18"/>
      <c r="IG39" s="18"/>
      <c r="IH39" s="18"/>
      <c r="II39" s="18"/>
    </row>
    <row r="40" spans="1:243" s="17" customFormat="1" ht="31.5">
      <c r="A40" s="30">
        <v>1.27</v>
      </c>
      <c r="B40" s="32" t="s">
        <v>128</v>
      </c>
      <c r="C40" s="33" t="s">
        <v>72</v>
      </c>
      <c r="D40" s="34">
        <v>16</v>
      </c>
      <c r="E40" s="34" t="s">
        <v>147</v>
      </c>
      <c r="F40" s="34">
        <v>5838.01</v>
      </c>
      <c r="G40" s="35"/>
      <c r="H40" s="35"/>
      <c r="I40" s="36" t="s">
        <v>34</v>
      </c>
      <c r="J40" s="37">
        <f>IF(I40="Less(-)",-1,1)</f>
        <v>1</v>
      </c>
      <c r="K40" s="35" t="s">
        <v>35</v>
      </c>
      <c r="L40" s="35" t="s">
        <v>4</v>
      </c>
      <c r="M40" s="38"/>
      <c r="N40" s="35"/>
      <c r="O40" s="35"/>
      <c r="P40" s="39"/>
      <c r="Q40" s="35"/>
      <c r="R40" s="35"/>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6">
        <f>ROUND(total_amount_ba($B$2,$D$2,D40,F40,J40,K40,M40),0)</f>
        <v>93408</v>
      </c>
      <c r="BB40" s="43">
        <f>BA40+SUM(N40:AZ40)</f>
        <v>93408</v>
      </c>
      <c r="BC40" s="44" t="str">
        <f>SpellNumber(L40,BB40)</f>
        <v>INR  Ninety Three Thousand Four Hundred &amp; Eight  Only</v>
      </c>
      <c r="IA40" s="17">
        <v>1.27</v>
      </c>
      <c r="IB40" s="17" t="s">
        <v>128</v>
      </c>
      <c r="IC40" s="17" t="s">
        <v>72</v>
      </c>
      <c r="ID40" s="17">
        <v>16</v>
      </c>
      <c r="IE40" s="18" t="s">
        <v>147</v>
      </c>
      <c r="IF40" s="18"/>
      <c r="IG40" s="18"/>
      <c r="IH40" s="18"/>
      <c r="II40" s="18"/>
    </row>
    <row r="41" spans="1:243" s="17" customFormat="1" ht="53.25" customHeight="1">
      <c r="A41" s="31">
        <v>1.28</v>
      </c>
      <c r="B41" s="32" t="s">
        <v>171</v>
      </c>
      <c r="C41" s="33" t="s">
        <v>73</v>
      </c>
      <c r="D41" s="62"/>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4"/>
      <c r="IA41" s="17">
        <v>1.28</v>
      </c>
      <c r="IB41" s="17" t="s">
        <v>171</v>
      </c>
      <c r="IC41" s="17" t="s">
        <v>73</v>
      </c>
      <c r="IE41" s="18"/>
      <c r="IF41" s="18"/>
      <c r="IG41" s="18"/>
      <c r="IH41" s="18"/>
      <c r="II41" s="18"/>
    </row>
    <row r="42" spans="1:243" s="17" customFormat="1" ht="30.75" customHeight="1">
      <c r="A42" s="30">
        <v>1.29</v>
      </c>
      <c r="B42" s="32" t="s">
        <v>128</v>
      </c>
      <c r="C42" s="33" t="s">
        <v>74</v>
      </c>
      <c r="D42" s="34">
        <v>22</v>
      </c>
      <c r="E42" s="34" t="s">
        <v>147</v>
      </c>
      <c r="F42" s="34">
        <v>7267.3</v>
      </c>
      <c r="G42" s="35"/>
      <c r="H42" s="35"/>
      <c r="I42" s="36" t="s">
        <v>34</v>
      </c>
      <c r="J42" s="37">
        <f>IF(I42="Less(-)",-1,1)</f>
        <v>1</v>
      </c>
      <c r="K42" s="35" t="s">
        <v>35</v>
      </c>
      <c r="L42" s="35" t="s">
        <v>4</v>
      </c>
      <c r="M42" s="38"/>
      <c r="N42" s="35"/>
      <c r="O42" s="35"/>
      <c r="P42" s="39"/>
      <c r="Q42" s="35"/>
      <c r="R42" s="35"/>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6">
        <f>ROUND(total_amount_ba($B$2,$D$2,D42,F42,J42,K42,M42),0)</f>
        <v>159881</v>
      </c>
      <c r="BB42" s="43">
        <f>BA42+SUM(N42:AZ42)</f>
        <v>159881</v>
      </c>
      <c r="BC42" s="44" t="str">
        <f>SpellNumber(L42,BB42)</f>
        <v>INR  One Lakh Fifty Nine Thousand Eight Hundred &amp; Eighty One  Only</v>
      </c>
      <c r="IA42" s="17">
        <v>1.29</v>
      </c>
      <c r="IB42" s="17" t="s">
        <v>128</v>
      </c>
      <c r="IC42" s="17" t="s">
        <v>74</v>
      </c>
      <c r="ID42" s="17">
        <v>22</v>
      </c>
      <c r="IE42" s="18" t="s">
        <v>147</v>
      </c>
      <c r="IF42" s="18"/>
      <c r="IG42" s="18"/>
      <c r="IH42" s="18"/>
      <c r="II42" s="18"/>
    </row>
    <row r="43" spans="1:243" s="17" customFormat="1" ht="21.75" customHeight="1">
      <c r="A43" s="31">
        <v>1.3</v>
      </c>
      <c r="B43" s="32" t="s">
        <v>129</v>
      </c>
      <c r="C43" s="33" t="s">
        <v>75</v>
      </c>
      <c r="D43" s="62"/>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4"/>
      <c r="IA43" s="17">
        <v>1.3</v>
      </c>
      <c r="IB43" s="17" t="s">
        <v>129</v>
      </c>
      <c r="IC43" s="17" t="s">
        <v>75</v>
      </c>
      <c r="IE43" s="28"/>
      <c r="IF43" s="18"/>
      <c r="IG43" s="18"/>
      <c r="IH43" s="18"/>
      <c r="II43" s="18"/>
    </row>
    <row r="44" spans="1:243" s="17" customFormat="1" ht="94.5">
      <c r="A44" s="30">
        <v>1.31</v>
      </c>
      <c r="B44" s="32" t="s">
        <v>134</v>
      </c>
      <c r="C44" s="33" t="s">
        <v>76</v>
      </c>
      <c r="D44" s="34">
        <v>2</v>
      </c>
      <c r="E44" s="34" t="s">
        <v>150</v>
      </c>
      <c r="F44" s="34">
        <v>899.3</v>
      </c>
      <c r="G44" s="35"/>
      <c r="H44" s="35"/>
      <c r="I44" s="36" t="s">
        <v>34</v>
      </c>
      <c r="J44" s="37">
        <f>IF(I44="Less(-)",-1,1)</f>
        <v>1</v>
      </c>
      <c r="K44" s="35" t="s">
        <v>35</v>
      </c>
      <c r="L44" s="35" t="s">
        <v>4</v>
      </c>
      <c r="M44" s="38"/>
      <c r="N44" s="35"/>
      <c r="O44" s="35"/>
      <c r="P44" s="39"/>
      <c r="Q44" s="35"/>
      <c r="R44" s="35"/>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6">
        <f>ROUND(total_amount_ba($B$2,$D$2,D44,F44,J44,K44,M44),0)</f>
        <v>1799</v>
      </c>
      <c r="BB44" s="43">
        <f>BA44+SUM(N44:AZ44)</f>
        <v>1799</v>
      </c>
      <c r="BC44" s="44" t="str">
        <f>SpellNumber(L44,BB44)</f>
        <v>INR  One Thousand Seven Hundred &amp; Ninety Nine  Only</v>
      </c>
      <c r="IA44" s="17">
        <v>1.31</v>
      </c>
      <c r="IB44" s="17" t="s">
        <v>134</v>
      </c>
      <c r="IC44" s="17" t="s">
        <v>76</v>
      </c>
      <c r="ID44" s="17">
        <v>2</v>
      </c>
      <c r="IE44" s="18" t="s">
        <v>150</v>
      </c>
      <c r="IF44" s="18"/>
      <c r="IG44" s="18"/>
      <c r="IH44" s="18"/>
      <c r="II44" s="18"/>
    </row>
    <row r="45" spans="1:243" s="17" customFormat="1" ht="78.75">
      <c r="A45" s="31">
        <v>1.32</v>
      </c>
      <c r="B45" s="32" t="s">
        <v>135</v>
      </c>
      <c r="C45" s="33" t="s">
        <v>77</v>
      </c>
      <c r="D45" s="62"/>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4"/>
      <c r="IA45" s="17">
        <v>1.32</v>
      </c>
      <c r="IB45" s="17" t="s">
        <v>135</v>
      </c>
      <c r="IC45" s="17" t="s">
        <v>77</v>
      </c>
      <c r="IE45" s="18"/>
      <c r="IF45" s="18"/>
      <c r="IG45" s="18"/>
      <c r="IH45" s="18"/>
      <c r="II45" s="18"/>
    </row>
    <row r="46" spans="1:243" s="17" customFormat="1" ht="31.5">
      <c r="A46" s="30">
        <v>1.33</v>
      </c>
      <c r="B46" s="32" t="s">
        <v>130</v>
      </c>
      <c r="C46" s="33" t="s">
        <v>78</v>
      </c>
      <c r="D46" s="34">
        <v>3</v>
      </c>
      <c r="E46" s="34" t="s">
        <v>150</v>
      </c>
      <c r="F46" s="34">
        <v>205.96</v>
      </c>
      <c r="G46" s="35"/>
      <c r="H46" s="35"/>
      <c r="I46" s="36" t="s">
        <v>34</v>
      </c>
      <c r="J46" s="37">
        <f>IF(I46="Less(-)",-1,1)</f>
        <v>1</v>
      </c>
      <c r="K46" s="35" t="s">
        <v>35</v>
      </c>
      <c r="L46" s="35" t="s">
        <v>4</v>
      </c>
      <c r="M46" s="38"/>
      <c r="N46" s="35"/>
      <c r="O46" s="35"/>
      <c r="P46" s="39"/>
      <c r="Q46" s="35"/>
      <c r="R46" s="35"/>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6">
        <f>ROUND(total_amount_ba($B$2,$D$2,D46,F46,J46,K46,M46),0)</f>
        <v>618</v>
      </c>
      <c r="BB46" s="43">
        <f>BA46+SUM(N46:AZ46)</f>
        <v>618</v>
      </c>
      <c r="BC46" s="44" t="str">
        <f>SpellNumber(L46,BB46)</f>
        <v>INR  Six Hundred &amp; Eighteen  Only</v>
      </c>
      <c r="IA46" s="17">
        <v>1.33</v>
      </c>
      <c r="IB46" s="17" t="s">
        <v>130</v>
      </c>
      <c r="IC46" s="17" t="s">
        <v>78</v>
      </c>
      <c r="ID46" s="17">
        <v>3</v>
      </c>
      <c r="IE46" s="18" t="s">
        <v>150</v>
      </c>
      <c r="IF46" s="18"/>
      <c r="IG46" s="18"/>
      <c r="IH46" s="18"/>
      <c r="II46" s="18"/>
    </row>
    <row r="47" spans="1:243" s="17" customFormat="1" ht="78.75">
      <c r="A47" s="31">
        <v>1.34</v>
      </c>
      <c r="B47" s="32" t="s">
        <v>136</v>
      </c>
      <c r="C47" s="33" t="s">
        <v>79</v>
      </c>
      <c r="D47" s="62"/>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4"/>
      <c r="IA47" s="17">
        <v>1.34</v>
      </c>
      <c r="IB47" s="17" t="s">
        <v>136</v>
      </c>
      <c r="IC47" s="17" t="s">
        <v>79</v>
      </c>
      <c r="IE47" s="18"/>
      <c r="IF47" s="18"/>
      <c r="IG47" s="18"/>
      <c r="IH47" s="18"/>
      <c r="II47" s="18"/>
    </row>
    <row r="48" spans="1:243" s="17" customFormat="1" ht="31.5">
      <c r="A48" s="30">
        <v>1.35</v>
      </c>
      <c r="B48" s="32" t="s">
        <v>131</v>
      </c>
      <c r="C48" s="33" t="s">
        <v>80</v>
      </c>
      <c r="D48" s="34">
        <v>2</v>
      </c>
      <c r="E48" s="34" t="s">
        <v>150</v>
      </c>
      <c r="F48" s="34">
        <v>91.54</v>
      </c>
      <c r="G48" s="35"/>
      <c r="H48" s="35"/>
      <c r="I48" s="36" t="s">
        <v>34</v>
      </c>
      <c r="J48" s="37">
        <f>IF(I48="Less(-)",-1,1)</f>
        <v>1</v>
      </c>
      <c r="K48" s="35" t="s">
        <v>35</v>
      </c>
      <c r="L48" s="35" t="s">
        <v>4</v>
      </c>
      <c r="M48" s="38"/>
      <c r="N48" s="35"/>
      <c r="O48" s="35"/>
      <c r="P48" s="39"/>
      <c r="Q48" s="35"/>
      <c r="R48" s="35"/>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6">
        <f>ROUND(total_amount_ba($B$2,$D$2,D48,F48,J48,K48,M48),0)</f>
        <v>183</v>
      </c>
      <c r="BB48" s="43">
        <f>BA48+SUM(N48:AZ48)</f>
        <v>183</v>
      </c>
      <c r="BC48" s="44" t="str">
        <f>SpellNumber(L48,BB48)</f>
        <v>INR  One Hundred &amp; Eighty Three  Only</v>
      </c>
      <c r="IA48" s="17">
        <v>1.35</v>
      </c>
      <c r="IB48" s="17" t="s">
        <v>131</v>
      </c>
      <c r="IC48" s="17" t="s">
        <v>80</v>
      </c>
      <c r="ID48" s="17">
        <v>2</v>
      </c>
      <c r="IE48" s="18" t="s">
        <v>150</v>
      </c>
      <c r="IF48" s="18"/>
      <c r="IG48" s="18"/>
      <c r="IH48" s="18"/>
      <c r="II48" s="18"/>
    </row>
    <row r="49" spans="1:243" s="17" customFormat="1" ht="31.5">
      <c r="A49" s="31">
        <v>1.36</v>
      </c>
      <c r="B49" s="32" t="s">
        <v>132</v>
      </c>
      <c r="C49" s="33" t="s">
        <v>81</v>
      </c>
      <c r="D49" s="34">
        <v>2</v>
      </c>
      <c r="E49" s="34" t="s">
        <v>150</v>
      </c>
      <c r="F49" s="34">
        <v>66.24</v>
      </c>
      <c r="G49" s="35"/>
      <c r="H49" s="35"/>
      <c r="I49" s="36" t="s">
        <v>34</v>
      </c>
      <c r="J49" s="37">
        <f>IF(I49="Less(-)",-1,1)</f>
        <v>1</v>
      </c>
      <c r="K49" s="35" t="s">
        <v>35</v>
      </c>
      <c r="L49" s="35" t="s">
        <v>4</v>
      </c>
      <c r="M49" s="38"/>
      <c r="N49" s="35"/>
      <c r="O49" s="35"/>
      <c r="P49" s="39"/>
      <c r="Q49" s="35"/>
      <c r="R49" s="35"/>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6">
        <f>ROUND(total_amount_ba($B$2,$D$2,D49,F49,J49,K49,M49),0)</f>
        <v>132</v>
      </c>
      <c r="BB49" s="43">
        <f>BA49+SUM(N49:AZ49)</f>
        <v>132</v>
      </c>
      <c r="BC49" s="44" t="str">
        <f>SpellNumber(L49,BB49)</f>
        <v>INR  One Hundred &amp; Thirty Two  Only</v>
      </c>
      <c r="IA49" s="17">
        <v>1.36</v>
      </c>
      <c r="IB49" s="17" t="s">
        <v>132</v>
      </c>
      <c r="IC49" s="17" t="s">
        <v>81</v>
      </c>
      <c r="ID49" s="17">
        <v>2</v>
      </c>
      <c r="IE49" s="28" t="s">
        <v>150</v>
      </c>
      <c r="IF49" s="18"/>
      <c r="IG49" s="18"/>
      <c r="IH49" s="18"/>
      <c r="II49" s="18"/>
    </row>
    <row r="50" spans="1:243" s="17" customFormat="1" ht="78.75">
      <c r="A50" s="30">
        <v>1.37</v>
      </c>
      <c r="B50" s="32" t="s">
        <v>137</v>
      </c>
      <c r="C50" s="33" t="s">
        <v>82</v>
      </c>
      <c r="D50" s="62"/>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4"/>
      <c r="IA50" s="17">
        <v>1.37</v>
      </c>
      <c r="IB50" s="17" t="s">
        <v>137</v>
      </c>
      <c r="IC50" s="17" t="s">
        <v>82</v>
      </c>
      <c r="IE50" s="18"/>
      <c r="IF50" s="18"/>
      <c r="IG50" s="18"/>
      <c r="IH50" s="18"/>
      <c r="II50" s="18"/>
    </row>
    <row r="51" spans="1:243" s="17" customFormat="1" ht="31.5">
      <c r="A51" s="31">
        <v>1.38</v>
      </c>
      <c r="B51" s="32" t="s">
        <v>133</v>
      </c>
      <c r="C51" s="33" t="s">
        <v>83</v>
      </c>
      <c r="D51" s="34">
        <v>4</v>
      </c>
      <c r="E51" s="34" t="s">
        <v>150</v>
      </c>
      <c r="F51" s="34">
        <v>46.69</v>
      </c>
      <c r="G51" s="35"/>
      <c r="H51" s="35"/>
      <c r="I51" s="36" t="s">
        <v>34</v>
      </c>
      <c r="J51" s="37">
        <f>IF(I51="Less(-)",-1,1)</f>
        <v>1</v>
      </c>
      <c r="K51" s="35" t="s">
        <v>35</v>
      </c>
      <c r="L51" s="35" t="s">
        <v>4</v>
      </c>
      <c r="M51" s="38"/>
      <c r="N51" s="35"/>
      <c r="O51" s="35"/>
      <c r="P51" s="39"/>
      <c r="Q51" s="35"/>
      <c r="R51" s="35"/>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6">
        <f>ROUND(total_amount_ba($B$2,$D$2,D51,F51,J51,K51,M51),0)</f>
        <v>187</v>
      </c>
      <c r="BB51" s="43">
        <f>BA51+SUM(N51:AZ51)</f>
        <v>187</v>
      </c>
      <c r="BC51" s="44" t="str">
        <f>SpellNumber(L51,BB51)</f>
        <v>INR  One Hundred &amp; Eighty Seven  Only</v>
      </c>
      <c r="IA51" s="17">
        <v>1.38</v>
      </c>
      <c r="IB51" s="17" t="s">
        <v>133</v>
      </c>
      <c r="IC51" s="17" t="s">
        <v>83</v>
      </c>
      <c r="ID51" s="17">
        <v>4</v>
      </c>
      <c r="IE51" s="18" t="s">
        <v>150</v>
      </c>
      <c r="IF51" s="18"/>
      <c r="IG51" s="18"/>
      <c r="IH51" s="18"/>
      <c r="II51" s="18"/>
    </row>
    <row r="52" spans="1:243" s="17" customFormat="1" ht="87" customHeight="1">
      <c r="A52" s="30">
        <v>1.39</v>
      </c>
      <c r="B52" s="32" t="s">
        <v>138</v>
      </c>
      <c r="C52" s="33" t="s">
        <v>84</v>
      </c>
      <c r="D52" s="62"/>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4"/>
      <c r="IA52" s="17">
        <v>1.39</v>
      </c>
      <c r="IB52" s="17" t="s">
        <v>138</v>
      </c>
      <c r="IC52" s="17" t="s">
        <v>84</v>
      </c>
      <c r="IE52" s="18"/>
      <c r="IF52" s="18"/>
      <c r="IG52" s="18"/>
      <c r="IH52" s="18"/>
      <c r="II52" s="18"/>
    </row>
    <row r="53" spans="1:243" s="17" customFormat="1" ht="31.5">
      <c r="A53" s="31">
        <v>1.4</v>
      </c>
      <c r="B53" s="32" t="s">
        <v>139</v>
      </c>
      <c r="C53" s="33" t="s">
        <v>85</v>
      </c>
      <c r="D53" s="34">
        <v>2</v>
      </c>
      <c r="E53" s="34" t="s">
        <v>150</v>
      </c>
      <c r="F53" s="34">
        <v>54.58</v>
      </c>
      <c r="G53" s="35"/>
      <c r="H53" s="35"/>
      <c r="I53" s="36" t="s">
        <v>34</v>
      </c>
      <c r="J53" s="37">
        <f>IF(I53="Less(-)",-1,1)</f>
        <v>1</v>
      </c>
      <c r="K53" s="35" t="s">
        <v>35</v>
      </c>
      <c r="L53" s="35" t="s">
        <v>4</v>
      </c>
      <c r="M53" s="38"/>
      <c r="N53" s="35"/>
      <c r="O53" s="35"/>
      <c r="P53" s="39"/>
      <c r="Q53" s="35"/>
      <c r="R53" s="35"/>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6">
        <f>ROUND(total_amount_ba($B$2,$D$2,D53,F53,J53,K53,M53),0)</f>
        <v>109</v>
      </c>
      <c r="BB53" s="43">
        <f>BA53+SUM(N53:AZ53)</f>
        <v>109</v>
      </c>
      <c r="BC53" s="44" t="str">
        <f>SpellNumber(L53,BB53)</f>
        <v>INR  One Hundred &amp; Nine  Only</v>
      </c>
      <c r="IA53" s="17">
        <v>1.4</v>
      </c>
      <c r="IB53" s="17" t="s">
        <v>139</v>
      </c>
      <c r="IC53" s="17" t="s">
        <v>85</v>
      </c>
      <c r="ID53" s="17">
        <v>2</v>
      </c>
      <c r="IE53" s="18" t="s">
        <v>150</v>
      </c>
      <c r="IF53" s="18"/>
      <c r="IG53" s="18"/>
      <c r="IH53" s="18"/>
      <c r="II53" s="18"/>
    </row>
    <row r="54" spans="1:243" s="17" customFormat="1" ht="68.25" customHeight="1">
      <c r="A54" s="30">
        <v>1.41</v>
      </c>
      <c r="B54" s="32" t="s">
        <v>172</v>
      </c>
      <c r="C54" s="33" t="s">
        <v>86</v>
      </c>
      <c r="D54" s="62"/>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4"/>
      <c r="IA54" s="17">
        <v>1.41</v>
      </c>
      <c r="IB54" s="17" t="s">
        <v>172</v>
      </c>
      <c r="IC54" s="17" t="s">
        <v>86</v>
      </c>
      <c r="IE54" s="18"/>
      <c r="IF54" s="18"/>
      <c r="IG54" s="18"/>
      <c r="IH54" s="18"/>
      <c r="II54" s="18"/>
    </row>
    <row r="55" spans="1:243" s="17" customFormat="1" ht="47.25">
      <c r="A55" s="31">
        <v>1.42</v>
      </c>
      <c r="B55" s="32" t="s">
        <v>173</v>
      </c>
      <c r="C55" s="33" t="s">
        <v>87</v>
      </c>
      <c r="D55" s="34">
        <v>26</v>
      </c>
      <c r="E55" s="34" t="s">
        <v>119</v>
      </c>
      <c r="F55" s="34">
        <v>922.18</v>
      </c>
      <c r="G55" s="35"/>
      <c r="H55" s="35"/>
      <c r="I55" s="36" t="s">
        <v>34</v>
      </c>
      <c r="J55" s="37">
        <f>IF(I55="Less(-)",-1,1)</f>
        <v>1</v>
      </c>
      <c r="K55" s="35" t="s">
        <v>35</v>
      </c>
      <c r="L55" s="35" t="s">
        <v>4</v>
      </c>
      <c r="M55" s="38"/>
      <c r="N55" s="35"/>
      <c r="O55" s="35"/>
      <c r="P55" s="39"/>
      <c r="Q55" s="35"/>
      <c r="R55" s="35"/>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6">
        <f>ROUND(total_amount_ba($B$2,$D$2,D55,F55,J55,K55,M55),0)</f>
        <v>23977</v>
      </c>
      <c r="BB55" s="43">
        <f>BA55+SUM(N55:AZ55)</f>
        <v>23977</v>
      </c>
      <c r="BC55" s="44" t="str">
        <f>SpellNumber(L55,BB55)</f>
        <v>INR  Twenty Three Thousand Nine Hundred &amp; Seventy Seven  Only</v>
      </c>
      <c r="IA55" s="17">
        <v>1.42</v>
      </c>
      <c r="IB55" s="17" t="s">
        <v>173</v>
      </c>
      <c r="IC55" s="17" t="s">
        <v>87</v>
      </c>
      <c r="ID55" s="17">
        <v>26</v>
      </c>
      <c r="IE55" s="18" t="s">
        <v>119</v>
      </c>
      <c r="IF55" s="18"/>
      <c r="IG55" s="18"/>
      <c r="IH55" s="18"/>
      <c r="II55" s="18"/>
    </row>
    <row r="56" spans="1:243" s="17" customFormat="1" ht="18.75" customHeight="1">
      <c r="A56" s="30">
        <v>1.43</v>
      </c>
      <c r="B56" s="32" t="s">
        <v>174</v>
      </c>
      <c r="C56" s="33" t="s">
        <v>88</v>
      </c>
      <c r="D56" s="62"/>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4"/>
      <c r="IA56" s="17">
        <v>1.43</v>
      </c>
      <c r="IB56" s="17" t="s">
        <v>174</v>
      </c>
      <c r="IC56" s="17" t="s">
        <v>88</v>
      </c>
      <c r="IE56" s="18"/>
      <c r="IF56" s="18"/>
      <c r="IG56" s="18"/>
      <c r="IH56" s="18"/>
      <c r="II56" s="18"/>
    </row>
    <row r="57" spans="1:243" s="17" customFormat="1" ht="78.75">
      <c r="A57" s="31">
        <v>1.44</v>
      </c>
      <c r="B57" s="32" t="s">
        <v>175</v>
      </c>
      <c r="C57" s="33" t="s">
        <v>89</v>
      </c>
      <c r="D57" s="62"/>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4"/>
      <c r="IA57" s="17">
        <v>1.44</v>
      </c>
      <c r="IB57" s="17" t="s">
        <v>175</v>
      </c>
      <c r="IC57" s="17" t="s">
        <v>89</v>
      </c>
      <c r="IE57" s="18"/>
      <c r="IF57" s="18"/>
      <c r="IG57" s="18"/>
      <c r="IH57" s="18"/>
      <c r="II57" s="18"/>
    </row>
    <row r="58" spans="1:243" s="17" customFormat="1" ht="31.5">
      <c r="A58" s="30">
        <v>1.45</v>
      </c>
      <c r="B58" s="32" t="s">
        <v>176</v>
      </c>
      <c r="C58" s="33" t="s">
        <v>90</v>
      </c>
      <c r="D58" s="34">
        <v>20</v>
      </c>
      <c r="E58" s="34" t="s">
        <v>148</v>
      </c>
      <c r="F58" s="34">
        <v>280.36</v>
      </c>
      <c r="G58" s="35"/>
      <c r="H58" s="35"/>
      <c r="I58" s="36" t="s">
        <v>34</v>
      </c>
      <c r="J58" s="37">
        <f>IF(I58="Less(-)",-1,1)</f>
        <v>1</v>
      </c>
      <c r="K58" s="35" t="s">
        <v>35</v>
      </c>
      <c r="L58" s="35" t="s">
        <v>4</v>
      </c>
      <c r="M58" s="38"/>
      <c r="N58" s="35"/>
      <c r="O58" s="35"/>
      <c r="P58" s="39"/>
      <c r="Q58" s="35"/>
      <c r="R58" s="35"/>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6">
        <f>ROUND(total_amount_ba($B$2,$D$2,D58,F58,J58,K58,M58),0)</f>
        <v>5607</v>
      </c>
      <c r="BB58" s="43">
        <f>BA58+SUM(N58:AZ58)</f>
        <v>5607</v>
      </c>
      <c r="BC58" s="44" t="str">
        <f>SpellNumber(L58,BB58)</f>
        <v>INR  Five Thousand Six Hundred &amp; Seven  Only</v>
      </c>
      <c r="IA58" s="17">
        <v>1.45</v>
      </c>
      <c r="IB58" s="17" t="s">
        <v>176</v>
      </c>
      <c r="IC58" s="17" t="s">
        <v>90</v>
      </c>
      <c r="ID58" s="17">
        <v>20</v>
      </c>
      <c r="IE58" s="18" t="s">
        <v>148</v>
      </c>
      <c r="IF58" s="18"/>
      <c r="IG58" s="18"/>
      <c r="IH58" s="18"/>
      <c r="II58" s="18"/>
    </row>
    <row r="59" spans="1:243" s="17" customFormat="1" ht="15.75">
      <c r="A59" s="31">
        <v>1.46</v>
      </c>
      <c r="B59" s="32" t="s">
        <v>140</v>
      </c>
      <c r="C59" s="33" t="s">
        <v>91</v>
      </c>
      <c r="D59" s="62"/>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4"/>
      <c r="IA59" s="17">
        <v>1.46</v>
      </c>
      <c r="IB59" s="17" t="s">
        <v>140</v>
      </c>
      <c r="IC59" s="17" t="s">
        <v>91</v>
      </c>
      <c r="IE59" s="18"/>
      <c r="IF59" s="18"/>
      <c r="IG59" s="18"/>
      <c r="IH59" s="18"/>
      <c r="II59" s="18"/>
    </row>
    <row r="60" spans="1:243" s="17" customFormat="1" ht="15.75">
      <c r="A60" s="30">
        <v>1.47</v>
      </c>
      <c r="B60" s="32" t="s">
        <v>141</v>
      </c>
      <c r="C60" s="33" t="s">
        <v>92</v>
      </c>
      <c r="D60" s="62"/>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4"/>
      <c r="IA60" s="17">
        <v>1.47</v>
      </c>
      <c r="IB60" s="17" t="s">
        <v>141</v>
      </c>
      <c r="IC60" s="17" t="s">
        <v>92</v>
      </c>
      <c r="IE60" s="18"/>
      <c r="IF60" s="18"/>
      <c r="IG60" s="18"/>
      <c r="IH60" s="18"/>
      <c r="II60" s="18"/>
    </row>
    <row r="61" spans="1:243" s="17" customFormat="1" ht="47.25">
      <c r="A61" s="31">
        <v>1.48</v>
      </c>
      <c r="B61" s="32" t="s">
        <v>177</v>
      </c>
      <c r="C61" s="33" t="s">
        <v>93</v>
      </c>
      <c r="D61" s="34">
        <v>110</v>
      </c>
      <c r="E61" s="34" t="s">
        <v>119</v>
      </c>
      <c r="F61" s="34">
        <v>258.09</v>
      </c>
      <c r="G61" s="35"/>
      <c r="H61" s="35"/>
      <c r="I61" s="36" t="s">
        <v>34</v>
      </c>
      <c r="J61" s="37">
        <f>IF(I61="Less(-)",-1,1)</f>
        <v>1</v>
      </c>
      <c r="K61" s="35" t="s">
        <v>35</v>
      </c>
      <c r="L61" s="35" t="s">
        <v>4</v>
      </c>
      <c r="M61" s="38"/>
      <c r="N61" s="35"/>
      <c r="O61" s="35"/>
      <c r="P61" s="39"/>
      <c r="Q61" s="35"/>
      <c r="R61" s="35"/>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6">
        <f>ROUND(total_amount_ba($B$2,$D$2,D61,F61,J61,K61,M61),0)</f>
        <v>28390</v>
      </c>
      <c r="BB61" s="43">
        <f>BA61+SUM(N61:AZ61)</f>
        <v>28390</v>
      </c>
      <c r="BC61" s="44" t="str">
        <f>SpellNumber(L61,BB61)</f>
        <v>INR  Twenty Eight Thousand Three Hundred &amp; Ninety  Only</v>
      </c>
      <c r="IA61" s="17">
        <v>1.48</v>
      </c>
      <c r="IB61" s="17" t="s">
        <v>177</v>
      </c>
      <c r="IC61" s="17" t="s">
        <v>93</v>
      </c>
      <c r="ID61" s="17">
        <v>110</v>
      </c>
      <c r="IE61" s="18" t="s">
        <v>119</v>
      </c>
      <c r="IF61" s="18"/>
      <c r="IG61" s="18"/>
      <c r="IH61" s="18"/>
      <c r="II61" s="18"/>
    </row>
    <row r="62" spans="1:243" s="17" customFormat="1" ht="18.75" customHeight="1">
      <c r="A62" s="30">
        <v>1.49</v>
      </c>
      <c r="B62" s="32" t="s">
        <v>178</v>
      </c>
      <c r="C62" s="33" t="s">
        <v>94</v>
      </c>
      <c r="D62" s="62"/>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4"/>
      <c r="IA62" s="17">
        <v>1.49</v>
      </c>
      <c r="IB62" s="17" t="s">
        <v>178</v>
      </c>
      <c r="IC62" s="17" t="s">
        <v>94</v>
      </c>
      <c r="IE62" s="18"/>
      <c r="IF62" s="18"/>
      <c r="IG62" s="18"/>
      <c r="IH62" s="18"/>
      <c r="II62" s="18"/>
    </row>
    <row r="63" spans="1:243" s="17" customFormat="1" ht="47.25">
      <c r="A63" s="31">
        <v>1.5</v>
      </c>
      <c r="B63" s="32" t="s">
        <v>177</v>
      </c>
      <c r="C63" s="33" t="s">
        <v>95</v>
      </c>
      <c r="D63" s="34">
        <v>116</v>
      </c>
      <c r="E63" s="34" t="s">
        <v>119</v>
      </c>
      <c r="F63" s="34">
        <v>297.33</v>
      </c>
      <c r="G63" s="35"/>
      <c r="H63" s="35"/>
      <c r="I63" s="36" t="s">
        <v>34</v>
      </c>
      <c r="J63" s="37">
        <f>IF(I63="Less(-)",-1,1)</f>
        <v>1</v>
      </c>
      <c r="K63" s="35" t="s">
        <v>35</v>
      </c>
      <c r="L63" s="35" t="s">
        <v>4</v>
      </c>
      <c r="M63" s="38"/>
      <c r="N63" s="35"/>
      <c r="O63" s="35"/>
      <c r="P63" s="39"/>
      <c r="Q63" s="35"/>
      <c r="R63" s="35"/>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6">
        <f>ROUND(total_amount_ba($B$2,$D$2,D63,F63,J63,K63,M63),0)</f>
        <v>34490</v>
      </c>
      <c r="BB63" s="43">
        <f>BA63+SUM(N63:AZ63)</f>
        <v>34490</v>
      </c>
      <c r="BC63" s="44" t="str">
        <f>SpellNumber(L63,BB63)</f>
        <v>INR  Thirty Four Thousand Four Hundred &amp; Ninety  Only</v>
      </c>
      <c r="IA63" s="17">
        <v>1.5</v>
      </c>
      <c r="IB63" s="17" t="s">
        <v>177</v>
      </c>
      <c r="IC63" s="17" t="s">
        <v>95</v>
      </c>
      <c r="ID63" s="17">
        <v>116</v>
      </c>
      <c r="IE63" s="18" t="s">
        <v>119</v>
      </c>
      <c r="IF63" s="18"/>
      <c r="IG63" s="18"/>
      <c r="IH63" s="18"/>
      <c r="II63" s="18"/>
    </row>
    <row r="64" spans="1:243" s="17" customFormat="1" ht="15.75">
      <c r="A64" s="30">
        <v>1.51</v>
      </c>
      <c r="B64" s="32" t="s">
        <v>179</v>
      </c>
      <c r="C64" s="33" t="s">
        <v>96</v>
      </c>
      <c r="D64" s="62"/>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4"/>
      <c r="IA64" s="17">
        <v>1.51</v>
      </c>
      <c r="IB64" s="17" t="s">
        <v>179</v>
      </c>
      <c r="IC64" s="17" t="s">
        <v>96</v>
      </c>
      <c r="IE64" s="18"/>
      <c r="IF64" s="18"/>
      <c r="IG64" s="18"/>
      <c r="IH64" s="18"/>
      <c r="II64" s="18"/>
    </row>
    <row r="65" spans="1:243" s="17" customFormat="1" ht="31.5">
      <c r="A65" s="31">
        <v>1.52</v>
      </c>
      <c r="B65" s="32" t="s">
        <v>180</v>
      </c>
      <c r="C65" s="33" t="s">
        <v>97</v>
      </c>
      <c r="D65" s="34">
        <v>100</v>
      </c>
      <c r="E65" s="34" t="s">
        <v>119</v>
      </c>
      <c r="F65" s="34">
        <v>28.45</v>
      </c>
      <c r="G65" s="35"/>
      <c r="H65" s="35"/>
      <c r="I65" s="36" t="s">
        <v>34</v>
      </c>
      <c r="J65" s="37">
        <f>IF(I65="Less(-)",-1,1)</f>
        <v>1</v>
      </c>
      <c r="K65" s="35" t="s">
        <v>35</v>
      </c>
      <c r="L65" s="35" t="s">
        <v>4</v>
      </c>
      <c r="M65" s="38"/>
      <c r="N65" s="35"/>
      <c r="O65" s="35"/>
      <c r="P65" s="39"/>
      <c r="Q65" s="35"/>
      <c r="R65" s="35"/>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6">
        <f>ROUND(total_amount_ba($B$2,$D$2,D65,F65,J65,K65,M65),0)</f>
        <v>2845</v>
      </c>
      <c r="BB65" s="43">
        <f>BA65+SUM(N65:AZ65)</f>
        <v>2845</v>
      </c>
      <c r="BC65" s="44" t="str">
        <f>SpellNumber(L65,BB65)</f>
        <v>INR  Two Thousand Eight Hundred &amp; Forty Five  Only</v>
      </c>
      <c r="IA65" s="17">
        <v>1.52</v>
      </c>
      <c r="IB65" s="17" t="s">
        <v>180</v>
      </c>
      <c r="IC65" s="17" t="s">
        <v>97</v>
      </c>
      <c r="ID65" s="17">
        <v>100</v>
      </c>
      <c r="IE65" s="18" t="s">
        <v>119</v>
      </c>
      <c r="IF65" s="18"/>
      <c r="IG65" s="18"/>
      <c r="IH65" s="18"/>
      <c r="II65" s="18"/>
    </row>
    <row r="66" spans="1:243" s="17" customFormat="1" ht="78.75">
      <c r="A66" s="30">
        <v>1.53</v>
      </c>
      <c r="B66" s="32" t="s">
        <v>142</v>
      </c>
      <c r="C66" s="33" t="s">
        <v>98</v>
      </c>
      <c r="D66" s="62"/>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4"/>
      <c r="IA66" s="17">
        <v>1.53</v>
      </c>
      <c r="IB66" s="17" t="s">
        <v>142</v>
      </c>
      <c r="IC66" s="17" t="s">
        <v>98</v>
      </c>
      <c r="IE66" s="18"/>
      <c r="IF66" s="18"/>
      <c r="IG66" s="18"/>
      <c r="IH66" s="18"/>
      <c r="II66" s="18"/>
    </row>
    <row r="67" spans="1:243" s="17" customFormat="1" ht="31.5">
      <c r="A67" s="31">
        <v>1.54</v>
      </c>
      <c r="B67" s="32" t="s">
        <v>143</v>
      </c>
      <c r="C67" s="33" t="s">
        <v>99</v>
      </c>
      <c r="D67" s="34">
        <v>110</v>
      </c>
      <c r="E67" s="34" t="s">
        <v>119</v>
      </c>
      <c r="F67" s="34">
        <v>81.32</v>
      </c>
      <c r="G67" s="35"/>
      <c r="H67" s="35"/>
      <c r="I67" s="36" t="s">
        <v>34</v>
      </c>
      <c r="J67" s="37">
        <f>IF(I67="Less(-)",-1,1)</f>
        <v>1</v>
      </c>
      <c r="K67" s="35" t="s">
        <v>35</v>
      </c>
      <c r="L67" s="35" t="s">
        <v>4</v>
      </c>
      <c r="M67" s="38"/>
      <c r="N67" s="35"/>
      <c r="O67" s="35"/>
      <c r="P67" s="39"/>
      <c r="Q67" s="35"/>
      <c r="R67" s="35"/>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6">
        <f>ROUND(total_amount_ba($B$2,$D$2,D67,F67,J67,K67,M67),0)</f>
        <v>8945</v>
      </c>
      <c r="BB67" s="43">
        <f>BA67+SUM(N67:AZ67)</f>
        <v>8945</v>
      </c>
      <c r="BC67" s="44" t="str">
        <f>SpellNumber(L67,BB67)</f>
        <v>INR  Eight Thousand Nine Hundred &amp; Forty Five  Only</v>
      </c>
      <c r="IA67" s="17">
        <v>1.54</v>
      </c>
      <c r="IB67" s="17" t="s">
        <v>143</v>
      </c>
      <c r="IC67" s="17" t="s">
        <v>99</v>
      </c>
      <c r="ID67" s="17">
        <v>110</v>
      </c>
      <c r="IE67" s="18" t="s">
        <v>119</v>
      </c>
      <c r="IF67" s="18"/>
      <c r="IG67" s="18"/>
      <c r="IH67" s="18"/>
      <c r="II67" s="18"/>
    </row>
    <row r="68" spans="1:243" s="17" customFormat="1" ht="37.5" customHeight="1">
      <c r="A68" s="30">
        <v>1.55</v>
      </c>
      <c r="B68" s="32" t="s">
        <v>181</v>
      </c>
      <c r="C68" s="33" t="s">
        <v>100</v>
      </c>
      <c r="D68" s="62"/>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4"/>
      <c r="IA68" s="17">
        <v>1.55</v>
      </c>
      <c r="IB68" s="17" t="s">
        <v>181</v>
      </c>
      <c r="IC68" s="17" t="s">
        <v>100</v>
      </c>
      <c r="IE68" s="18"/>
      <c r="IF68" s="18"/>
      <c r="IG68" s="18"/>
      <c r="IH68" s="18"/>
      <c r="II68" s="18"/>
    </row>
    <row r="69" spans="1:243" s="17" customFormat="1" ht="47.25">
      <c r="A69" s="31">
        <v>1.56</v>
      </c>
      <c r="B69" s="32" t="s">
        <v>182</v>
      </c>
      <c r="C69" s="33" t="s">
        <v>101</v>
      </c>
      <c r="D69" s="34">
        <v>116</v>
      </c>
      <c r="E69" s="34" t="s">
        <v>119</v>
      </c>
      <c r="F69" s="34">
        <v>142.35</v>
      </c>
      <c r="G69" s="35"/>
      <c r="H69" s="35"/>
      <c r="I69" s="36" t="s">
        <v>34</v>
      </c>
      <c r="J69" s="37">
        <f>IF(I69="Less(-)",-1,1)</f>
        <v>1</v>
      </c>
      <c r="K69" s="35" t="s">
        <v>35</v>
      </c>
      <c r="L69" s="35" t="s">
        <v>4</v>
      </c>
      <c r="M69" s="38"/>
      <c r="N69" s="35"/>
      <c r="O69" s="35"/>
      <c r="P69" s="39"/>
      <c r="Q69" s="35"/>
      <c r="R69" s="35"/>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6">
        <f>ROUND(total_amount_ba($B$2,$D$2,D69,F69,J69,K69,M69),0)</f>
        <v>16513</v>
      </c>
      <c r="BB69" s="43">
        <f>BA69+SUM(N69:AZ69)</f>
        <v>16513</v>
      </c>
      <c r="BC69" s="44" t="str">
        <f>SpellNumber(L69,BB69)</f>
        <v>INR  Sixteen Thousand Five Hundred &amp; Thirteen  Only</v>
      </c>
      <c r="IA69" s="17">
        <v>1.56</v>
      </c>
      <c r="IB69" s="17" t="s">
        <v>182</v>
      </c>
      <c r="IC69" s="17" t="s">
        <v>101</v>
      </c>
      <c r="ID69" s="17">
        <v>116</v>
      </c>
      <c r="IE69" s="18" t="s">
        <v>119</v>
      </c>
      <c r="IF69" s="18"/>
      <c r="IG69" s="18"/>
      <c r="IH69" s="18"/>
      <c r="II69" s="18"/>
    </row>
    <row r="70" spans="1:243" s="17" customFormat="1" ht="47.25">
      <c r="A70" s="30">
        <v>1.57</v>
      </c>
      <c r="B70" s="32" t="s">
        <v>144</v>
      </c>
      <c r="C70" s="33" t="s">
        <v>102</v>
      </c>
      <c r="D70" s="62"/>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4"/>
      <c r="IA70" s="17">
        <v>1.57</v>
      </c>
      <c r="IB70" s="17" t="s">
        <v>144</v>
      </c>
      <c r="IC70" s="17" t="s">
        <v>102</v>
      </c>
      <c r="IE70" s="18"/>
      <c r="IF70" s="18"/>
      <c r="IG70" s="18"/>
      <c r="IH70" s="18"/>
      <c r="II70" s="18"/>
    </row>
    <row r="71" spans="1:243" s="17" customFormat="1" ht="47.25">
      <c r="A71" s="31">
        <v>1.58</v>
      </c>
      <c r="B71" s="32" t="s">
        <v>145</v>
      </c>
      <c r="C71" s="33" t="s">
        <v>103</v>
      </c>
      <c r="D71" s="34">
        <v>15</v>
      </c>
      <c r="E71" s="34" t="s">
        <v>119</v>
      </c>
      <c r="F71" s="34">
        <v>167.82</v>
      </c>
      <c r="G71" s="35"/>
      <c r="H71" s="35"/>
      <c r="I71" s="36" t="s">
        <v>34</v>
      </c>
      <c r="J71" s="37">
        <f>IF(I71="Less(-)",-1,1)</f>
        <v>1</v>
      </c>
      <c r="K71" s="35" t="s">
        <v>35</v>
      </c>
      <c r="L71" s="35" t="s">
        <v>4</v>
      </c>
      <c r="M71" s="38"/>
      <c r="N71" s="35"/>
      <c r="O71" s="35"/>
      <c r="P71" s="39"/>
      <c r="Q71" s="35"/>
      <c r="R71" s="35"/>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6">
        <f>ROUND(total_amount_ba($B$2,$D$2,D71,F71,J71,K71,M71),0)</f>
        <v>2517</v>
      </c>
      <c r="BB71" s="43">
        <f>BA71+SUM(N71:AZ71)</f>
        <v>2517</v>
      </c>
      <c r="BC71" s="44" t="str">
        <f>SpellNumber(L71,BB71)</f>
        <v>INR  Two Thousand Five Hundred &amp; Seventeen  Only</v>
      </c>
      <c r="IA71" s="17">
        <v>1.58</v>
      </c>
      <c r="IB71" s="17" t="s">
        <v>145</v>
      </c>
      <c r="IC71" s="17" t="s">
        <v>103</v>
      </c>
      <c r="ID71" s="17">
        <v>15</v>
      </c>
      <c r="IE71" s="18" t="s">
        <v>119</v>
      </c>
      <c r="IF71" s="18"/>
      <c r="IG71" s="18"/>
      <c r="IH71" s="18"/>
      <c r="II71" s="18"/>
    </row>
    <row r="72" spans="1:243" s="17" customFormat="1" ht="67.5" customHeight="1">
      <c r="A72" s="30">
        <v>1.59</v>
      </c>
      <c r="B72" s="32" t="s">
        <v>146</v>
      </c>
      <c r="C72" s="33" t="s">
        <v>104</v>
      </c>
      <c r="D72" s="34">
        <v>110</v>
      </c>
      <c r="E72" s="34" t="s">
        <v>119</v>
      </c>
      <c r="F72" s="34">
        <v>108.59</v>
      </c>
      <c r="G72" s="35"/>
      <c r="H72" s="35"/>
      <c r="I72" s="36" t="s">
        <v>34</v>
      </c>
      <c r="J72" s="37">
        <f>IF(I72="Less(-)",-1,1)</f>
        <v>1</v>
      </c>
      <c r="K72" s="35" t="s">
        <v>35</v>
      </c>
      <c r="L72" s="35" t="s">
        <v>4</v>
      </c>
      <c r="M72" s="38"/>
      <c r="N72" s="35"/>
      <c r="O72" s="35"/>
      <c r="P72" s="39"/>
      <c r="Q72" s="35"/>
      <c r="R72" s="35"/>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6">
        <f>ROUND(total_amount_ba($B$2,$D$2,D72,F72,J72,K72,M72),0)</f>
        <v>11945</v>
      </c>
      <c r="BB72" s="43">
        <f>BA72+SUM(N72:AZ72)</f>
        <v>11945</v>
      </c>
      <c r="BC72" s="44" t="str">
        <f>SpellNumber(L72,BB72)</f>
        <v>INR  Eleven Thousand Nine Hundred &amp; Forty Five  Only</v>
      </c>
      <c r="IA72" s="17">
        <v>1.59</v>
      </c>
      <c r="IB72" s="17" t="s">
        <v>146</v>
      </c>
      <c r="IC72" s="17" t="s">
        <v>104</v>
      </c>
      <c r="ID72" s="17">
        <v>110</v>
      </c>
      <c r="IE72" s="18" t="s">
        <v>119</v>
      </c>
      <c r="IF72" s="18"/>
      <c r="IG72" s="18"/>
      <c r="IH72" s="18"/>
      <c r="II72" s="18"/>
    </row>
    <row r="73" spans="1:243" s="17" customFormat="1" ht="15.75">
      <c r="A73" s="31">
        <v>1.6</v>
      </c>
      <c r="B73" s="32" t="s">
        <v>183</v>
      </c>
      <c r="C73" s="33" t="s">
        <v>105</v>
      </c>
      <c r="D73" s="62"/>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4"/>
      <c r="IA73" s="17">
        <v>1.6</v>
      </c>
      <c r="IB73" s="17" t="s">
        <v>183</v>
      </c>
      <c r="IC73" s="17" t="s">
        <v>105</v>
      </c>
      <c r="IE73" s="18"/>
      <c r="IF73" s="18"/>
      <c r="IG73" s="18"/>
      <c r="IH73" s="18"/>
      <c r="II73" s="18"/>
    </row>
    <row r="74" spans="1:243" s="17" customFormat="1" ht="18.75" customHeight="1">
      <c r="A74" s="30">
        <v>1.61</v>
      </c>
      <c r="B74" s="32" t="s">
        <v>184</v>
      </c>
      <c r="C74" s="33" t="s">
        <v>106</v>
      </c>
      <c r="D74" s="62"/>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4"/>
      <c r="IA74" s="17">
        <v>1.61</v>
      </c>
      <c r="IB74" s="17" t="s">
        <v>184</v>
      </c>
      <c r="IC74" s="17" t="s">
        <v>106</v>
      </c>
      <c r="IE74" s="18"/>
      <c r="IF74" s="18"/>
      <c r="IG74" s="18"/>
      <c r="IH74" s="18"/>
      <c r="II74" s="18"/>
    </row>
    <row r="75" spans="1:243" s="17" customFormat="1" ht="15.75">
      <c r="A75" s="31">
        <v>1.62</v>
      </c>
      <c r="B75" s="32" t="s">
        <v>185</v>
      </c>
      <c r="C75" s="33" t="s">
        <v>107</v>
      </c>
      <c r="D75" s="62"/>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4"/>
      <c r="IA75" s="17">
        <v>1.62</v>
      </c>
      <c r="IB75" s="17" t="s">
        <v>185</v>
      </c>
      <c r="IC75" s="17" t="s">
        <v>107</v>
      </c>
      <c r="IE75" s="18"/>
      <c r="IF75" s="18"/>
      <c r="IG75" s="18"/>
      <c r="IH75" s="18"/>
      <c r="II75" s="18"/>
    </row>
    <row r="76" spans="1:243" s="17" customFormat="1" ht="47.25">
      <c r="A76" s="30">
        <v>1.63</v>
      </c>
      <c r="B76" s="32" t="s">
        <v>186</v>
      </c>
      <c r="C76" s="33" t="s">
        <v>108</v>
      </c>
      <c r="D76" s="34">
        <v>200</v>
      </c>
      <c r="E76" s="34" t="s">
        <v>149</v>
      </c>
      <c r="F76" s="34">
        <v>380.49</v>
      </c>
      <c r="G76" s="35"/>
      <c r="H76" s="35"/>
      <c r="I76" s="36" t="s">
        <v>34</v>
      </c>
      <c r="J76" s="37">
        <f>IF(I76="Less(-)",-1,1)</f>
        <v>1</v>
      </c>
      <c r="K76" s="35" t="s">
        <v>35</v>
      </c>
      <c r="L76" s="35" t="s">
        <v>4</v>
      </c>
      <c r="M76" s="38"/>
      <c r="N76" s="35"/>
      <c r="O76" s="35"/>
      <c r="P76" s="39"/>
      <c r="Q76" s="35"/>
      <c r="R76" s="35"/>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6">
        <f>ROUND(total_amount_ba($B$2,$D$2,D76,F76,J76,K76,M76),0)</f>
        <v>76098</v>
      </c>
      <c r="BB76" s="43">
        <f>BA76+SUM(N76:AZ76)</f>
        <v>76098</v>
      </c>
      <c r="BC76" s="44" t="str">
        <f>SpellNumber(L76,BB76)</f>
        <v>INR  Seventy Six Thousand  &amp;Ninety Eight  Only</v>
      </c>
      <c r="IA76" s="17">
        <v>1.63</v>
      </c>
      <c r="IB76" s="17" t="s">
        <v>186</v>
      </c>
      <c r="IC76" s="17" t="s">
        <v>108</v>
      </c>
      <c r="ID76" s="17">
        <v>200</v>
      </c>
      <c r="IE76" s="18" t="s">
        <v>149</v>
      </c>
      <c r="IF76" s="18"/>
      <c r="IG76" s="18"/>
      <c r="IH76" s="18"/>
      <c r="II76" s="18"/>
    </row>
    <row r="77" spans="1:243" s="17" customFormat="1" ht="112.5" customHeight="1">
      <c r="A77" s="31">
        <v>1.64</v>
      </c>
      <c r="B77" s="32" t="s">
        <v>187</v>
      </c>
      <c r="C77" s="33" t="s">
        <v>109</v>
      </c>
      <c r="D77" s="62"/>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4"/>
      <c r="IA77" s="17">
        <v>1.64</v>
      </c>
      <c r="IB77" s="17" t="s">
        <v>187</v>
      </c>
      <c r="IC77" s="17" t="s">
        <v>109</v>
      </c>
      <c r="IE77" s="18"/>
      <c r="IF77" s="18"/>
      <c r="IG77" s="18"/>
      <c r="IH77" s="18"/>
      <c r="II77" s="18"/>
    </row>
    <row r="78" spans="1:243" s="17" customFormat="1" ht="47.25">
      <c r="A78" s="30">
        <v>1.65</v>
      </c>
      <c r="B78" s="32" t="s">
        <v>188</v>
      </c>
      <c r="C78" s="33" t="s">
        <v>110</v>
      </c>
      <c r="D78" s="34">
        <v>150</v>
      </c>
      <c r="E78" s="34" t="s">
        <v>149</v>
      </c>
      <c r="F78" s="34">
        <v>466.29</v>
      </c>
      <c r="G78" s="35"/>
      <c r="H78" s="35"/>
      <c r="I78" s="36" t="s">
        <v>34</v>
      </c>
      <c r="J78" s="37">
        <f>IF(I78="Less(-)",-1,1)</f>
        <v>1</v>
      </c>
      <c r="K78" s="35" t="s">
        <v>35</v>
      </c>
      <c r="L78" s="35" t="s">
        <v>4</v>
      </c>
      <c r="M78" s="38"/>
      <c r="N78" s="35"/>
      <c r="O78" s="35"/>
      <c r="P78" s="39"/>
      <c r="Q78" s="35"/>
      <c r="R78" s="35"/>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6">
        <f>ROUND(total_amount_ba($B$2,$D$2,D78,F78,J78,K78,M78),0)</f>
        <v>69944</v>
      </c>
      <c r="BB78" s="43">
        <f>BA78+SUM(N78:AZ78)</f>
        <v>69944</v>
      </c>
      <c r="BC78" s="44" t="str">
        <f>SpellNumber(L78,BB78)</f>
        <v>INR  Sixty Nine Thousand Nine Hundred &amp; Forty Four  Only</v>
      </c>
      <c r="IA78" s="17">
        <v>1.65</v>
      </c>
      <c r="IB78" s="17" t="s">
        <v>188</v>
      </c>
      <c r="IC78" s="17" t="s">
        <v>110</v>
      </c>
      <c r="ID78" s="17">
        <v>150</v>
      </c>
      <c r="IE78" s="18" t="s">
        <v>149</v>
      </c>
      <c r="IF78" s="18"/>
      <c r="IG78" s="18"/>
      <c r="IH78" s="18"/>
      <c r="II78" s="18"/>
    </row>
    <row r="79" spans="1:243" s="17" customFormat="1" ht="110.25">
      <c r="A79" s="31">
        <v>1.66</v>
      </c>
      <c r="B79" s="32" t="s">
        <v>189</v>
      </c>
      <c r="C79" s="33" t="s">
        <v>111</v>
      </c>
      <c r="D79" s="62"/>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4"/>
      <c r="IA79" s="17">
        <v>1.66</v>
      </c>
      <c r="IB79" s="17" t="s">
        <v>189</v>
      </c>
      <c r="IC79" s="17" t="s">
        <v>111</v>
      </c>
      <c r="IE79" s="18"/>
      <c r="IF79" s="18"/>
      <c r="IG79" s="18"/>
      <c r="IH79" s="18"/>
      <c r="II79" s="18"/>
    </row>
    <row r="80" spans="1:243" s="17" customFormat="1" ht="47.25">
      <c r="A80" s="30">
        <v>1.67</v>
      </c>
      <c r="B80" s="32" t="s">
        <v>190</v>
      </c>
      <c r="C80" s="33" t="s">
        <v>112</v>
      </c>
      <c r="D80" s="34">
        <v>26</v>
      </c>
      <c r="E80" s="34" t="s">
        <v>119</v>
      </c>
      <c r="F80" s="34">
        <v>894.17</v>
      </c>
      <c r="G80" s="35"/>
      <c r="H80" s="35"/>
      <c r="I80" s="36" t="s">
        <v>34</v>
      </c>
      <c r="J80" s="37">
        <f>IF(I80="Less(-)",-1,1)</f>
        <v>1</v>
      </c>
      <c r="K80" s="35" t="s">
        <v>35</v>
      </c>
      <c r="L80" s="35" t="s">
        <v>4</v>
      </c>
      <c r="M80" s="38"/>
      <c r="N80" s="35"/>
      <c r="O80" s="35"/>
      <c r="P80" s="39"/>
      <c r="Q80" s="35"/>
      <c r="R80" s="35"/>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6">
        <f>ROUND(total_amount_ba($B$2,$D$2,D80,F80,J80,K80,M80),0)</f>
        <v>23248</v>
      </c>
      <c r="BB80" s="43">
        <f>BA80+SUM(N80:AZ80)</f>
        <v>23248</v>
      </c>
      <c r="BC80" s="44" t="str">
        <f>SpellNumber(L80,BB80)</f>
        <v>INR  Twenty Three Thousand Two Hundred &amp; Forty Eight  Only</v>
      </c>
      <c r="IA80" s="17">
        <v>1.67</v>
      </c>
      <c r="IB80" s="17" t="s">
        <v>190</v>
      </c>
      <c r="IC80" s="17" t="s">
        <v>112</v>
      </c>
      <c r="ID80" s="17">
        <v>26</v>
      </c>
      <c r="IE80" s="18" t="s">
        <v>119</v>
      </c>
      <c r="IF80" s="18"/>
      <c r="IG80" s="18"/>
      <c r="IH80" s="18"/>
      <c r="II80" s="18"/>
    </row>
    <row r="81" spans="1:243" s="17" customFormat="1" ht="78.75">
      <c r="A81" s="31">
        <v>1.68</v>
      </c>
      <c r="B81" s="32" t="s">
        <v>191</v>
      </c>
      <c r="C81" s="33" t="s">
        <v>113</v>
      </c>
      <c r="D81" s="62"/>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4"/>
      <c r="IA81" s="17">
        <v>1.68</v>
      </c>
      <c r="IB81" s="17" t="s">
        <v>191</v>
      </c>
      <c r="IC81" s="17" t="s">
        <v>113</v>
      </c>
      <c r="IE81" s="18"/>
      <c r="IF81" s="18"/>
      <c r="IG81" s="18"/>
      <c r="IH81" s="18"/>
      <c r="II81" s="18"/>
    </row>
    <row r="82" spans="1:243" s="17" customFormat="1" ht="33.75" customHeight="1">
      <c r="A82" s="30">
        <v>1.69</v>
      </c>
      <c r="B82" s="32" t="s">
        <v>192</v>
      </c>
      <c r="C82" s="33" t="s">
        <v>114</v>
      </c>
      <c r="D82" s="34">
        <v>72</v>
      </c>
      <c r="E82" s="34" t="s">
        <v>150</v>
      </c>
      <c r="F82" s="34">
        <v>288.65</v>
      </c>
      <c r="G82" s="35"/>
      <c r="H82" s="35"/>
      <c r="I82" s="36" t="s">
        <v>34</v>
      </c>
      <c r="J82" s="37">
        <f>IF(I82="Less(-)",-1,1)</f>
        <v>1</v>
      </c>
      <c r="K82" s="35" t="s">
        <v>35</v>
      </c>
      <c r="L82" s="35" t="s">
        <v>4</v>
      </c>
      <c r="M82" s="38"/>
      <c r="N82" s="35"/>
      <c r="O82" s="35"/>
      <c r="P82" s="39"/>
      <c r="Q82" s="35"/>
      <c r="R82" s="35"/>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6">
        <f>ROUND(total_amount_ba($B$2,$D$2,D82,F82,J82,K82,M82),0)</f>
        <v>20783</v>
      </c>
      <c r="BB82" s="43">
        <f>BA82+SUM(N82:AZ82)</f>
        <v>20783</v>
      </c>
      <c r="BC82" s="44" t="str">
        <f>SpellNumber(L82,BB82)</f>
        <v>INR  Twenty Thousand Seven Hundred &amp; Eighty Three  Only</v>
      </c>
      <c r="IA82" s="17">
        <v>1.69</v>
      </c>
      <c r="IB82" s="17" t="s">
        <v>192</v>
      </c>
      <c r="IC82" s="17" t="s">
        <v>114</v>
      </c>
      <c r="ID82" s="17">
        <v>72</v>
      </c>
      <c r="IE82" s="18" t="s">
        <v>150</v>
      </c>
      <c r="IF82" s="18"/>
      <c r="IG82" s="18"/>
      <c r="IH82" s="18"/>
      <c r="II82" s="18"/>
    </row>
    <row r="83" spans="1:243" s="17" customFormat="1" ht="15.75">
      <c r="A83" s="31">
        <v>1.7</v>
      </c>
      <c r="B83" s="32" t="s">
        <v>152</v>
      </c>
      <c r="C83" s="33" t="s">
        <v>115</v>
      </c>
      <c r="D83" s="62"/>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4"/>
      <c r="IA83" s="17">
        <v>1.7</v>
      </c>
      <c r="IB83" s="17" t="s">
        <v>152</v>
      </c>
      <c r="IC83" s="17" t="s">
        <v>115</v>
      </c>
      <c r="IE83" s="18"/>
      <c r="IF83" s="18"/>
      <c r="IG83" s="18"/>
      <c r="IH83" s="18"/>
      <c r="II83" s="18"/>
    </row>
    <row r="84" spans="1:243" s="17" customFormat="1" ht="49.5" customHeight="1">
      <c r="A84" s="30">
        <v>1.71</v>
      </c>
      <c r="B84" s="32" t="s">
        <v>193</v>
      </c>
      <c r="C84" s="33" t="s">
        <v>116</v>
      </c>
      <c r="D84" s="34">
        <v>7</v>
      </c>
      <c r="E84" s="34" t="s">
        <v>151</v>
      </c>
      <c r="F84" s="34">
        <v>1954.84</v>
      </c>
      <c r="G84" s="35"/>
      <c r="H84" s="35"/>
      <c r="I84" s="36" t="s">
        <v>34</v>
      </c>
      <c r="J84" s="37">
        <f>IF(I84="Less(-)",-1,1)</f>
        <v>1</v>
      </c>
      <c r="K84" s="35" t="s">
        <v>35</v>
      </c>
      <c r="L84" s="35" t="s">
        <v>4</v>
      </c>
      <c r="M84" s="38"/>
      <c r="N84" s="35"/>
      <c r="O84" s="35"/>
      <c r="P84" s="39"/>
      <c r="Q84" s="35"/>
      <c r="R84" s="35"/>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6">
        <f>ROUND(total_amount_ba($B$2,$D$2,D84,F84,J84,K84,M84),0)</f>
        <v>13684</v>
      </c>
      <c r="BB84" s="43">
        <f>BA84+SUM(N84:AZ84)</f>
        <v>13684</v>
      </c>
      <c r="BC84" s="44" t="str">
        <f>SpellNumber(L84,BB84)</f>
        <v>INR  Thirteen Thousand Six Hundred &amp; Eighty Four  Only</v>
      </c>
      <c r="IA84" s="17">
        <v>1.71</v>
      </c>
      <c r="IB84" s="29" t="s">
        <v>193</v>
      </c>
      <c r="IC84" s="17" t="s">
        <v>116</v>
      </c>
      <c r="ID84" s="17">
        <v>7</v>
      </c>
      <c r="IE84" s="18" t="s">
        <v>151</v>
      </c>
      <c r="IF84" s="18"/>
      <c r="IG84" s="18"/>
      <c r="IH84" s="18"/>
      <c r="II84" s="18"/>
    </row>
    <row r="85" spans="1:243" s="17" customFormat="1" ht="78.75">
      <c r="A85" s="31">
        <v>1.72</v>
      </c>
      <c r="B85" s="32" t="s">
        <v>194</v>
      </c>
      <c r="C85" s="33" t="s">
        <v>117</v>
      </c>
      <c r="D85" s="34">
        <v>36</v>
      </c>
      <c r="E85" s="34" t="s">
        <v>118</v>
      </c>
      <c r="F85" s="34">
        <v>131.39</v>
      </c>
      <c r="G85" s="35"/>
      <c r="H85" s="35"/>
      <c r="I85" s="36" t="s">
        <v>34</v>
      </c>
      <c r="J85" s="37">
        <f>IF(I85="Less(-)",-1,1)</f>
        <v>1</v>
      </c>
      <c r="K85" s="35" t="s">
        <v>35</v>
      </c>
      <c r="L85" s="35" t="s">
        <v>4</v>
      </c>
      <c r="M85" s="38"/>
      <c r="N85" s="35"/>
      <c r="O85" s="35"/>
      <c r="P85" s="39"/>
      <c r="Q85" s="35"/>
      <c r="R85" s="35"/>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6">
        <f>ROUND(total_amount_ba($B$2,$D$2,D85,F85,J85,K85,M85),0)</f>
        <v>4730</v>
      </c>
      <c r="BB85" s="43">
        <f>BA85+SUM(N85:AZ85)</f>
        <v>4730</v>
      </c>
      <c r="BC85" s="44" t="str">
        <f>SpellNumber(L85,BB85)</f>
        <v>INR  Four Thousand Seven Hundred &amp; Thirty  Only</v>
      </c>
      <c r="IA85" s="17">
        <v>1.72</v>
      </c>
      <c r="IB85" s="17" t="s">
        <v>194</v>
      </c>
      <c r="IC85" s="17" t="s">
        <v>117</v>
      </c>
      <c r="ID85" s="17">
        <v>36</v>
      </c>
      <c r="IE85" s="18" t="s">
        <v>118</v>
      </c>
      <c r="IF85" s="18"/>
      <c r="IG85" s="18"/>
      <c r="IH85" s="18"/>
      <c r="II85" s="18"/>
    </row>
    <row r="86" spans="1:55" ht="34.5" customHeight="1">
      <c r="A86" s="21" t="s">
        <v>36</v>
      </c>
      <c r="B86" s="78"/>
      <c r="C86" s="40"/>
      <c r="D86" s="45"/>
      <c r="E86" s="45"/>
      <c r="F86" s="45"/>
      <c r="G86" s="45"/>
      <c r="H86" s="46"/>
      <c r="I86" s="46"/>
      <c r="J86" s="46"/>
      <c r="K86" s="46"/>
      <c r="L86" s="47"/>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9">
        <f>SUM(BA15:BA85)</f>
        <v>1106204</v>
      </c>
      <c r="BB86" s="50" t="e">
        <f>SUM(#REF!)</f>
        <v>#REF!</v>
      </c>
      <c r="BC86" s="51" t="str">
        <f>SpellNumber(L86,BA86)</f>
        <v>  Eleven Lakh Six Thousand Two Hundred &amp; Four  Only</v>
      </c>
    </row>
    <row r="87" spans="1:55" ht="35.25" customHeight="1">
      <c r="A87" s="22" t="s">
        <v>37</v>
      </c>
      <c r="B87" s="79"/>
      <c r="C87" s="41"/>
      <c r="D87" s="52"/>
      <c r="E87" s="53" t="s">
        <v>42</v>
      </c>
      <c r="F87" s="42"/>
      <c r="G87" s="54"/>
      <c r="H87" s="55"/>
      <c r="I87" s="55"/>
      <c r="J87" s="55"/>
      <c r="K87" s="52"/>
      <c r="L87" s="56"/>
      <c r="M87" s="57"/>
      <c r="N87" s="58"/>
      <c r="O87" s="48"/>
      <c r="P87" s="48"/>
      <c r="Q87" s="48"/>
      <c r="R87" s="48"/>
      <c r="S87" s="4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9">
        <f>IF(ISBLANK(F87),0,IF(E87="Excess (+)",ROUND(BA86+(BA86*F87),2),IF(E87="Less (-)",ROUND(BA86+(BA86*F87*(-1)),2),IF(E87="At Par",BA86,0))))</f>
        <v>0</v>
      </c>
      <c r="BB87" s="60">
        <f>ROUND(BA87,0)</f>
        <v>0</v>
      </c>
      <c r="BC87" s="61" t="str">
        <f>SpellNumber($E$2,BB87)</f>
        <v>INR Zero Only</v>
      </c>
    </row>
    <row r="88" spans="1:55" ht="23.25" customHeight="1">
      <c r="A88" s="21" t="s">
        <v>38</v>
      </c>
      <c r="B88" s="80"/>
      <c r="C88" s="68" t="str">
        <f>SpellNumber($E$2,BB87)</f>
        <v>INR Zero Only</v>
      </c>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row>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2" ht="15"/>
    <row r="683" ht="15"/>
    <row r="684" ht="15"/>
    <row r="685" ht="15"/>
    <row r="686" ht="15"/>
    <row r="687" ht="15"/>
    <row r="688" ht="15"/>
    <row r="689" ht="15"/>
    <row r="690" ht="15"/>
    <row r="691" ht="15"/>
    <row r="692"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4" ht="15"/>
    <row r="765" ht="15"/>
    <row r="766" ht="15"/>
    <row r="767" ht="15"/>
    <row r="768" ht="15"/>
    <row r="769" ht="15"/>
    <row r="770" ht="15"/>
    <row r="771" ht="15"/>
    <row r="773" ht="15"/>
    <row r="774" ht="15"/>
    <row r="775" ht="15"/>
    <row r="776" ht="15"/>
    <row r="777" ht="15"/>
    <row r="778" ht="15"/>
    <row r="779" ht="15"/>
    <row r="780" ht="15"/>
    <row r="781" ht="15"/>
    <row r="782" ht="15"/>
    <row r="783" ht="15"/>
    <row r="784" ht="15"/>
    <row r="785" ht="15"/>
    <row r="786" ht="15"/>
    <row r="787" ht="15"/>
    <row r="788" ht="15"/>
    <row r="789" ht="15"/>
    <row r="790" ht="15"/>
    <row r="792" ht="15"/>
    <row r="793" ht="15"/>
    <row r="794" ht="15"/>
    <row r="795" ht="15"/>
    <row r="796" ht="15"/>
  </sheetData>
  <sheetProtection password="D850" sheet="1"/>
  <autoFilter ref="A11:BC88"/>
  <mergeCells count="44">
    <mergeCell ref="C88:BC88"/>
    <mergeCell ref="A9:BC9"/>
    <mergeCell ref="A1:L1"/>
    <mergeCell ref="A4:BC4"/>
    <mergeCell ref="A5:BC5"/>
    <mergeCell ref="A6:BC6"/>
    <mergeCell ref="A7:BC7"/>
    <mergeCell ref="B8:BC8"/>
    <mergeCell ref="D81:BC81"/>
    <mergeCell ref="D39:BC39"/>
    <mergeCell ref="D20:BC20"/>
    <mergeCell ref="D27:BC27"/>
    <mergeCell ref="D35:BC35"/>
    <mergeCell ref="D13:BC13"/>
    <mergeCell ref="D52:BC52"/>
    <mergeCell ref="D14:BC14"/>
    <mergeCell ref="D15:BC15"/>
    <mergeCell ref="D19:BC19"/>
    <mergeCell ref="D30:BC30"/>
    <mergeCell ref="D45:BC45"/>
    <mergeCell ref="D50:BC50"/>
    <mergeCell ref="D57:BC57"/>
    <mergeCell ref="D59:BC59"/>
    <mergeCell ref="D64:BC64"/>
    <mergeCell ref="D47:BC47"/>
    <mergeCell ref="D54:BC54"/>
    <mergeCell ref="D56:BC56"/>
    <mergeCell ref="D60:BC60"/>
    <mergeCell ref="D25:BC25"/>
    <mergeCell ref="D32:BC32"/>
    <mergeCell ref="D34:BC34"/>
    <mergeCell ref="D38:BC38"/>
    <mergeCell ref="D41:BC41"/>
    <mergeCell ref="D43:BC43"/>
    <mergeCell ref="D79:BC79"/>
    <mergeCell ref="D83:BC83"/>
    <mergeCell ref="D62:BC62"/>
    <mergeCell ref="D66:BC66"/>
    <mergeCell ref="D68:BC68"/>
    <mergeCell ref="D70:BC70"/>
    <mergeCell ref="D74:BC74"/>
    <mergeCell ref="D77:BC77"/>
    <mergeCell ref="D73:BC73"/>
    <mergeCell ref="D75:BC75"/>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7">
      <formula1>IF(E87="Select",-1,IF(E87="At Par",0,0))</formula1>
      <formula2>IF(E87="Select",-1,IF(E87="At Par",0,0.99))</formula2>
    </dataValidation>
    <dataValidation type="list" allowBlank="1" showErrorMessage="1" sqref="E8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7">
      <formula1>0</formula1>
      <formula2>99.9</formula2>
    </dataValidation>
    <dataValidation type="list" allowBlank="1" showErrorMessage="1" sqref="D13:D15 K16:K18 D19:D20 K21:K24 D25 K26 D27 K28:K29 D30 K31 D32 K33 D34:D35 K36:K37 D38:D39 K40 D41 K42 D43 K44 D45 K46 D47 K48:K49 D50 K51 D52 K53 D54 K55 D56:D57 K58 D59:D60 K61 D62 D66 D64 K63 K65 K67 D68 K69 D70 K71:K72 D73:D75 K76 D77 K78 D79 K80 D81 K82 K84:K85 D8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 A18 A20 A22 A24 A26 A28 A30 A32 A34 A36 A38 A40 A42 A44 A46 A48 A50 A52 A54 A56 A58 A60 A62 A64 A66 A68 A70 A72 A74 A76 A78 A80 A82 A8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6:H18 G21:H24 G26:H26 G28:H29 G31:H31 G33:H33 G36:H37 G40:H40 G42:H42 G44:H44 G46:H46 G48:H49 G51:H51 G53:H53 G55:H55 G58:H58 G61:H61 G65:H65 G63:H63 G67:H67 G69:H69 G71:H72 G76:H76 G78:H78 G80:H80 G82:H82 G84:H85">
      <formula1>0</formula1>
      <formula2>999999999999999</formula2>
    </dataValidation>
    <dataValidation allowBlank="1" showInputMessage="1" showErrorMessage="1" promptTitle="Addition / Deduction" prompt="Please Choose the correct One" sqref="J16:J18 J21:J24 J26 J28:J29 J31 J33 J36:J37 J40 J42 J44 J46 J48:J49 J51 J53 J55 J58 J61 J65 J63 J67 J69 J71:J72 J76 J78 J80 J82 J84:J85">
      <formula1>0</formula1>
      <formula2>0</formula2>
    </dataValidation>
    <dataValidation type="list" showErrorMessage="1" sqref="I16:I18 I21:I24 I26 I28:I29 I31 I33 I36:I37 I40 I42 I44 I46 I48:I49 I51 I53 I55 I58 I61 I65 I63 I67 I69 I71:I72 I76 I78 I80 I82 I84:I8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8 N21:O24 N26:O26 N28:O29 N31:O31 N33:O33 N36:O37 N40:O40 N42:O42 N44:O44 N46:O46 N48:O49 N51:O51 N53:O53 N55:O55 N58:O58 N61:O61 N65:O65 N63:O63 N67:O67 N69:O69 N71:O72 N76:O76 N78:O78 N80:O80 N82:O82 N84:O8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R18 R21:R24 R26 R28:R29 R31 R33 R36:R37 R40 R42 R44 R46 R48:R49 R51 R53 R55 R58 R61 R65 R63 R67 R69 R71:R72 R76 R78 R80 R82 R84:R8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Q18 Q21:Q24 Q26 Q28:Q29 Q31 Q33 Q36:Q37 Q40 Q42 Q44 Q46 Q48:Q49 Q51 Q53 Q55 Q58 Q61 Q65 Q63 Q67 Q69 Q71:Q72 Q76 Q78 Q80 Q82 Q84:Q8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M18 M21:M24 M26 M28:M29 M31 M33 M36:M37 M40 M42 M44 M46 M48:M49 M51 M53 M55 M58 M61 M65 M63 M67 M69 M71:M72 M76 M78 M80 M82 M84:M85">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F18 F21:F24 F26 F28:F29 F31 F33 F36:F37 F40 F42 F44 F46 F48:F49 F51 F53 F55 F58 F61 F65 F63 F67 F69 F71:F72 F76 F78 F80 F82 F84:F85">
      <formula1>0</formula1>
      <formula2>999999999999999</formula2>
    </dataValidation>
    <dataValidation type="list" allowBlank="1" showInputMessage="1" showErrorMessage="1" sqref="L76 L77 L78 L79 L80 L81 L82 L83 L13 L14 L15 L16 L17 L18 L19 L20 L21 L22 L23 L24 L25 L26 L27 L28 L29 L30 L31 L32 L33 L34 L35 L36 L37 L38 L39 L40 L41 L42 L43 L44 L45 L46 L47 L48 L49 L50 L51 L52 L53 L54 L55 L56 L57 L58 L59 L60 L61 L62 L63 L64 L65 L66 L67 L68 L69 L70 L71 L72 L73 L74 L75 L85 L84">
      <formula1>"INR"</formula1>
    </dataValidation>
    <dataValidation allowBlank="1" showInputMessage="1" showErrorMessage="1" promptTitle="Itemcode/Make" prompt="Please enter text" sqref="C13:C85">
      <formula1>0</formula1>
      <formula2>0</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N17" sqref="N17"/>
    </sheetView>
  </sheetViews>
  <sheetFormatPr defaultColWidth="9.140625" defaultRowHeight="15"/>
  <sheetData>
    <row r="6" spans="5:11" ht="15">
      <c r="E6" s="74" t="s">
        <v>39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2023-12-08T09:30:13Z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