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<sst xmlns="http://schemas.openxmlformats.org/spreadsheetml/2006/main" count="1471" uniqueCount="400">
  <si>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</si>
  <si>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</si>
  <si>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</si>
  <si>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</si>
  <si>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</si>
  <si>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</si>
  <si>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</si>
  <si>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</si>
  <si>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</si>
  <si>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</si>
  <si>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</si>
  <si>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</si>
  <si>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</si>
  <si>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</si>
  <si>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</si>
  <si>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</si>
  <si>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</si>
  <si>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</si>
  <si>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</si>
  <si>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</si>
  <si>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</si>
  <si>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</si>
  <si>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</si>
  <si>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</si>
  <si>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</si>
  <si>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</si>
  <si>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</si>
  <si>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</si>
  <si>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</si>
  <si>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</si>
  <si>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</si>
  <si>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</si>
  <si>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</si>
  <si>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</si>
  <si>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</si>
  <si>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</si>
  <si>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</si>
  <si>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</si>
  <si>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</si>
  <si>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</si>
  <si>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</si>
  <si>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</si>
  <si>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</si>
  <si>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</si>
  <si>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</si>
  <si>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</si>
  <si>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</si>
  <si>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</si>
  <si>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</si>
  <si>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</si>
  <si>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</si>
  <si>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</si>
  <si>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</si>
  <si>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</si>
  <si>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</si>
  <si>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</si>
  <si>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</si>
  <si>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</si>
  <si>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</si>
  <si>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</si>
  <si>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</si>
  <si>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</si>
  <si>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</si>
  <si>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</si>
  <si>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</si>
  <si>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</si>
  <si>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</si>
  <si>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</si>
  <si>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</si>
  <si>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</si>
  <si>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</si>
  <si>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</si>
  <si>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</si>
  <si>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Each</t>
  </si>
  <si>
    <t>Mtr.</t>
  </si>
  <si>
    <t>Nos.</t>
  </si>
  <si>
    <t>Component</t>
  </si>
  <si>
    <t>Supplying &amp; drawing following sizes of FRLS PVC insulated copper conductor, single core cable in  the existing surface / recessed steel / PVC conduit as reqd.</t>
  </si>
  <si>
    <t>Providing and fixing following sizes of PVC casing and capping on surface as reqd.</t>
  </si>
  <si>
    <t>25 x 16 mm</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</si>
  <si>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</si>
  <si>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</si>
  <si>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</si>
  <si>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</si>
  <si>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</si>
  <si>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</si>
  <si>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</si>
  <si>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</si>
  <si>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</si>
  <si>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</si>
  <si>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</si>
  <si>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</si>
  <si>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</si>
  <si>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</si>
  <si>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</si>
  <si>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</si>
  <si>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</si>
  <si>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</si>
  <si>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</si>
  <si>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</si>
  <si>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</si>
  <si>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</si>
  <si>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</si>
  <si>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</si>
  <si>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</si>
  <si>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</si>
  <si>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</si>
  <si>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</si>
  <si>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</si>
  <si>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3 x 6 Sq.mm..</t>
  </si>
  <si>
    <t>Providing and fixing following rating and breaking capacity and pole MCCB with thermomagnetic release and terminal spreaders in existing cubicle panel board including drilling holes in cubicle panel, making connections, etc. as required</t>
  </si>
  <si>
    <t>125 Amp, 36KA FPMCCB</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</si>
  <si>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</si>
  <si>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12-way , Double door</t>
  </si>
  <si>
    <t>Supplying and fixing following rating, 240 volts, 'C' series, MCB suitable for inductive load of following poles in the existing MCB DB complete with connections, testing and commissioning etc. as reqd.</t>
  </si>
  <si>
    <t>Single Pole (5 amps to 32 amps)</t>
  </si>
  <si>
    <t>Single Pole (40 amps to 63 amps)</t>
  </si>
  <si>
    <t>Supplying and fixing single pole blanking plates in existing MCB DB complete etc. as required.</t>
  </si>
  <si>
    <t>Supplying and fixing following rating double pole (single phase &amp; neutral) 240 volts RCCB (ELCB), having sensivity current up to 300 mA in the existing MCB DB complete with connection,testing &amp; commissioning etc as reqd.</t>
  </si>
  <si>
    <t>40 Amp</t>
  </si>
  <si>
    <t>Providing &amp; fixing 6 SWG dia GI wire on surface or in recess for loop earthing as  reqd.</t>
  </si>
  <si>
    <t>Supplying and making indoor end termination with brass compression gland, aluminum lugs for following size of PVC insulated &amp; PVC sheathed/XLPE aluminum cable of 1.1kV grade as reqd.</t>
  </si>
  <si>
    <t>3½x 70 sq.mm.</t>
  </si>
  <si>
    <t>80 mm</t>
  </si>
  <si>
    <t>Supplying and Laying of one no.  XLPE cable aluminum conductor steel armoured power cable of 1.1kV grade of size 3½x70 sq.mm. in following manners.</t>
  </si>
  <si>
    <t>In Ground including excavation, sand cushioning brick protecting covering and refilling the trench etc. as reqd.</t>
  </si>
  <si>
    <t>In open duct</t>
  </si>
  <si>
    <t>On surface with MS clamp</t>
  </si>
  <si>
    <t>S &amp; F following size of steel flexible pipe alongwith the accessories on surface etc as required.</t>
  </si>
  <si>
    <t>32 mm</t>
  </si>
  <si>
    <t xml:space="preserve">Supplying and fixing of following ways surface/ recess mounting, vertical type, 415 volts, TPN distribution board IP 43 with metal door with provision 4pole MCCB upto 160A as incomer with three phase and single phase (TP/SP) outgoings, completed with insulated busbar arrangement as required . </t>
  </si>
  <si>
    <t xml:space="preserve"> 6 way (160A Tmax XT1+18), Double door</t>
  </si>
  <si>
    <t>Supplying, fixing, connecting, testing &amp; commissioning following 50 hz, digital LCD type electronic kWH electronic meter i/c sealing the same (sealing material will be supplied by the dept.) Gurantee car having serial no. of the meter to be submitted in the dept. etc. as reqd.</t>
  </si>
  <si>
    <t xml:space="preserve"> 10-60A, single phase, 230 V</t>
  </si>
  <si>
    <t>Fabricating, supplying &amp; fixing of box of required size made out of 2mm thick CRCA sheet duly powder coated &amp; openable FRLSom top - bottom or FRLSont as required &amp; fixing the same complete as required.</t>
  </si>
  <si>
    <t>S/F grouting in recess/surface MS box made of 16 gauge sheet for fixing of 3ph/1 ph energy meter almirah type  hinged door cover front openable locking arrangement 5"x5" glass window and MS grill  for meter reading purpose,  suitable size of bakelite sheet 6mm thick shall also be provided in the MS box for fixing of energy meter i/c earthing stud &amp; painting etc. as reqd.</t>
  </si>
  <si>
    <t>S &amp; F bakelite sheet 6 mm thick complete with required nuts &amp; bolts as reqd.</t>
  </si>
  <si>
    <t>Dismantling conciled &amp; damaged DB/TPN Switches/starter/ loose wire boxes along with all accessories and depositing the same in the store repairing the damages as  reqd complete.</t>
  </si>
  <si>
    <t>Kg</t>
  </si>
  <si>
    <t>sq.cm.</t>
  </si>
  <si>
    <t>Laying of one number PVC insulated and PVC sheathed / XLPE power cable of 11 KV grade of following size direct in ground including excavation, sand cushioning, protective covering and refilling the trench etc as required.</t>
  </si>
  <si>
    <t>Upto 120sq.mm</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</si>
  <si>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</si>
  <si>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</si>
  <si>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Supplying and fixing cable route marker with 10 cm X 10 cm X 5 mm thick G.I. plate with inscription there on, bolted /welded to 35 mm X 35 mm X 6 mm angle iron, 60 cm long and fixing the same in ground as required.</t>
  </si>
  <si>
    <t>Providing and laying in position cement concrete of specified grade excluding the cost of centering and shuttering - All work up to plinth level :</t>
  </si>
  <si>
    <t xml:space="preserve">1:3:6 (1 Cement : 3 coarse sand (zone-III) derived from natural sources : 6 graded stone aggregate 40 mm nominal size derived from natural sources) </t>
  </si>
  <si>
    <t>Brick work with common burnt clay bricks of class designation 7.5 in mud mortar</t>
  </si>
  <si>
    <t>Providing 15mm thick cement plaster of mix 1:4 (1 cement : 4 fine sand) at all levels.</t>
  </si>
  <si>
    <t>Providing, laying and fixing following dia G.I. pipe (medium class) in ground complete with G.I. fittings including trenching(75 cm deep)and re-filling etc as required</t>
  </si>
  <si>
    <t>Supplying and making straight through cable jointing with heat shrinkable jointing kit complete with all accessories including ferrules suitable for following size of 3 core, XLPE aluminium conductor cable of 11 KV grade as required</t>
  </si>
  <si>
    <t>95sqmm to 120 sq. mm</t>
  </si>
  <si>
    <t>supplying and making indoor cable end termination with heat shrinkable jointing kit complete with all accessories including lugs suitable for following size of 3 core, XLPE aluminium conductor cable of 11 KV grade as required :</t>
  </si>
  <si>
    <t>Cum</t>
  </si>
  <si>
    <t>Sqm</t>
  </si>
  <si>
    <t>100 mm dia</t>
  </si>
  <si>
    <t>Supplying and laying  of one No. PVC insulated/PVC sheathed 6.6 KV(UE)  11kV(E) grade XLPE  HT power cables size 3x185sqmm (heavy duty) aluminium conductor, steel  armoured cable as per , IS:7098 (Part-II/2011)  as reqd.</t>
  </si>
  <si>
    <t xml:space="preserve">in girect ground </t>
  </si>
  <si>
    <t>in pipe</t>
  </si>
  <si>
    <t>Digging cable trench, lifting brick and cable for locating fault and relaying the cable I/c refilling the trench for extra sand if required shall be including in the item of size 120 sq.mm upto 185 sq.mm. as reqd.</t>
  </si>
  <si>
    <t xml:space="preserve">Locating fault of by using fault locating machine for 11KV cable ( HT cable ) in the cable lines meggaring etc and rectifying removing &amp; restoring the same and making good the damages 11KV cable etc as directed by the Engineer Incharge. </t>
  </si>
  <si>
    <t>item no.49</t>
  </si>
  <si>
    <t>item no.50</t>
  </si>
  <si>
    <t>item no.51</t>
  </si>
  <si>
    <t>item no.52</t>
  </si>
  <si>
    <t>item no.53</t>
  </si>
  <si>
    <t>item no.54</t>
  </si>
  <si>
    <t>item no.55</t>
  </si>
  <si>
    <t>item no.56</t>
  </si>
  <si>
    <t>item no.57</t>
  </si>
  <si>
    <t>item no.58</t>
  </si>
  <si>
    <t>item no.59</t>
  </si>
  <si>
    <t>item no.60</t>
  </si>
  <si>
    <t xml:space="preserve">Supply of one no. XLPE cable aluminium conductor steel armoured cable of  size  3 x 95sqmm, grade   , 11kV(E) grade as required </t>
  </si>
  <si>
    <t>3½x 185 sq.mm. (57 mm.)</t>
  </si>
  <si>
    <t>Providing, laying and fixing following dia G.I. pipe (medium class) in ground complete with G.I. fittings including trenching (75 cm deep)and re-filling etc as required</t>
  </si>
  <si>
    <t>Supplying and Laying of one no.  XLPE cable aluminum conductor steel armoured power cable of 1.1kV grade of size 3½x185 sq.mm. in following manners.</t>
  </si>
  <si>
    <t>In pipe</t>
  </si>
  <si>
    <t>Supply and laying of one no. PVC insulated and PVC sheathed XLPE copper conductor round wire armoured controle cable of  size 4 X 10 sq. mm 1.1 kV  in following manners.</t>
  </si>
  <si>
    <t>Supplying, installation DLP mini- trunking 32mm x 20mm and accessories white-system with independent cover- without central partion etc. as reqd.</t>
  </si>
  <si>
    <t>Mini- trunking</t>
  </si>
  <si>
    <t>End cap left or right</t>
  </si>
  <si>
    <t>Internal/ external angle</t>
  </si>
  <si>
    <t xml:space="preserve">Flat angle </t>
  </si>
  <si>
    <t>Flat junction</t>
  </si>
  <si>
    <t>Supplying &amp;Fixing metal enclosure suitable for XT1 TP/FP  MCCB 63 to 250ER  as reqd.</t>
  </si>
  <si>
    <t>Supplying of one no. XLPE sheathed aluminum conductor steel armoured power cable of size 3½ X 400  sq.mm. 1.1kV grade as required.</t>
  </si>
  <si>
    <t>Laying of one no. PVC insulated and PVC sheathed /XLPE power cable of 1.1 KV grade of following size direct in ground including excavation, sand cushioning, protective covering and refilling the trench etc as required.</t>
  </si>
  <si>
    <t>Above 185 sq.mm and upto 400 sq.mm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</si>
  <si>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reqd.</t>
  </si>
  <si>
    <t>Laying of one number PVC insulated and PVC sheathed / XLPE power cable of 1.1 KV grade of following size in the existing RCC / HUME / METAL pipe as reqd.</t>
  </si>
  <si>
    <t xml:space="preserve">Supplying and making straight through joint with heat shrinkable kit including ferrules and other jointing materials for following size of PVC insulated and PVC sheathed / XLPE aluminium conductor cable of 1.1 KV grade as required. </t>
  </si>
  <si>
    <t xml:space="preserve">3½ X 400 sq. mm </t>
  </si>
  <si>
    <t>Digging  trench for taking out cable upto 400 Sq.mm. and refilling , watering ,ramming the same after taking out cable as reqd complete.</t>
  </si>
  <si>
    <t>Lifting removing cable of above 185 upto 400 Sq.mm. size from trench/clamps, making roll &amp; depositing the same in store I/c cartage.</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</si>
  <si>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</si>
  <si>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</si>
  <si>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</si>
  <si>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</si>
  <si>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</si>
  <si>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</si>
  <si>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</si>
  <si>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</si>
  <si>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</si>
  <si>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</si>
  <si>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</si>
  <si>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</si>
  <si>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</si>
  <si>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</si>
  <si>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</si>
  <si>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</si>
  <si>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</si>
  <si>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</si>
  <si>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</si>
  <si>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</si>
  <si>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</si>
  <si>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</si>
  <si>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</si>
  <si>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</si>
  <si>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</si>
  <si>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r>
      <t xml:space="preserve">Supply of one no. XLPE cable aluminium conductor steel armoured cable of  size  </t>
    </r>
    <r>
      <rPr>
        <b/>
        <sz val="12"/>
        <rFont val="Arial Narrow"/>
        <family val="2"/>
      </rPr>
      <t>3 x 95</t>
    </r>
    <r>
      <rPr>
        <sz val="12"/>
        <rFont val="Arial Narrow"/>
        <family val="2"/>
      </rPr>
      <t xml:space="preserve">sqmm, grade   , 11kV(E) grade as required </t>
    </r>
  </si>
  <si>
    <t>95sqmm to 185 sq. mm</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</si>
  <si>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</si>
  <si>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'C'</t>
  </si>
  <si>
    <t>1 x 1.5 Sq.mm..</t>
  </si>
  <si>
    <t>3 x 1.5 Sq.mm..</t>
  </si>
  <si>
    <t>3 x 2.5 sq. mm</t>
  </si>
  <si>
    <t>3 x 4 Sq.mm..</t>
  </si>
  <si>
    <t>4 x 6 Sq.mm..</t>
  </si>
  <si>
    <t xml:space="preserve">Supplying and  drawing telephone cable of 2 pair 0.5  mm dia  FRLS  PVC insulated annealed copper conductor, unarmored telephone cable in the existing surface/ recessed steel/ PVC conduit as required. </t>
  </si>
  <si>
    <t>2 Pair</t>
  </si>
  <si>
    <t>Supply, fixing,  following modular type switch / socket on existing modular plate &amp; switch box including connectins but excluding modular plate etc. as reqd.</t>
  </si>
  <si>
    <t>5/6 Amp switch</t>
  </si>
  <si>
    <t>2 way 5/6 amps switch</t>
  </si>
  <si>
    <t>15/16 Amp. switch</t>
  </si>
  <si>
    <t>3 Pin 5/6 Amp. socket outlet</t>
  </si>
  <si>
    <t>6 Pin 15/16 Amp. socket outlet.</t>
  </si>
  <si>
    <t>Telephone socket outlet</t>
  </si>
  <si>
    <t>Fan regulator socket type rotary step</t>
  </si>
  <si>
    <t>Blanking plate</t>
  </si>
  <si>
    <t>S/F following modular base &amp; cover plate on existing modular metal boxes etc. as reqd.</t>
  </si>
  <si>
    <t xml:space="preserve">1 or 2 module </t>
  </si>
  <si>
    <t>3 module</t>
  </si>
  <si>
    <t>4 module</t>
  </si>
  <si>
    <t xml:space="preserve">6 module </t>
  </si>
  <si>
    <t xml:space="preserve">8 module </t>
  </si>
  <si>
    <t>12 module</t>
  </si>
  <si>
    <t xml:space="preserve">Supplying and fixing DP sheet steel enclosure on surface/ recess along with 25/32 A 240 V "C" curve DP MCB complete with connections, testing and commissioning etc. as required.
</t>
  </si>
  <si>
    <t xml:space="preserve">Supplying and fixing TP sheet steel enclosure on surface/ recess along with 16/25/32 A 415 V "C" curve TP MCB complete with connections, testing and commissioning etc. as required.
</t>
  </si>
  <si>
    <t>Supplying and fixing 20 amps, 240 volts, SPN industrial type, socket outlet, with 2 pole and earth metal enclosed plug top along with 20 amps ' C ' series SP, MCB, in the sheet steel enclosure, on surface or in recess, with chained metal cover for the socket outlet and complete with connections, testing and commissioning etc. as required.</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</si>
  <si>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(Note : Vertical type MCB TPDB is normally used where 3 phase outlets are required.)</t>
  </si>
  <si>
    <t>12 way (4 + 36), Double door</t>
  </si>
  <si>
    <t>Supplying and fixing 5 amps to 32 amps rating, 240 volts, 'C' series, MCB suitable for inductive load of following poles in the existing MCB DB complete with connections, testing and commissioning etc. as reqd.</t>
  </si>
  <si>
    <t>Single Pole</t>
  </si>
  <si>
    <t>Single Pole &amp; Neutral</t>
  </si>
  <si>
    <t>Triple Pole</t>
  </si>
  <si>
    <t>Supplying and fixing Cable End Box (Loose Wire Box) suitable for following triple pole and neutral,sheet steel,MCB distribution board,415 Volts,on surface/ recess,complete with testing and commissioning etc.as required.</t>
  </si>
  <si>
    <t>For 4 way,Double door TPN MCBDB</t>
  </si>
  <si>
    <t>Providing and fixing M.V. danger notice plate of 200 mm X 200 mm,made of mild steel,at least 2 mm thick, and vitreous enameled white on both sides,and with inscription in single red colour on front side as required.</t>
  </si>
  <si>
    <t>Providing  &amp; Fixing  6 SWG dia GI wire on surface or in recess for loop earthing as  reqd.</t>
  </si>
  <si>
    <t xml:space="preserve">S &amp; F 40 amp to 63 amp rating 240 volts 'C' curve 10 kA MCB of following pole in the existing MCB DB complete with connection, testing &amp; commissioning etc as reqd.        </t>
  </si>
  <si>
    <t>Four Pole</t>
  </si>
  <si>
    <t>Supply, fixing, connecting and commissioning of DP/FP MCB enclosure box on surface  or recessed etc as requred..</t>
  </si>
  <si>
    <t>S &amp; F 3 mm thick phenolic laminated sheet on existing board with brass screw &amp; cup washer etc as reqd.</t>
  </si>
  <si>
    <t>Supplying and fixing following size /modules plastic box for modular switches in recess etc as required.</t>
  </si>
  <si>
    <t>1 or 2 module</t>
  </si>
  <si>
    <t xml:space="preserve"> 4 module</t>
  </si>
  <si>
    <t>6 module</t>
  </si>
  <si>
    <t xml:space="preserve"> 8 module</t>
  </si>
  <si>
    <t xml:space="preserve"> 12 module</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</si>
  <si>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</si>
  <si>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</si>
  <si>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4 x 10 Sq.mm..</t>
  </si>
  <si>
    <t>4 x 16 Sq.mm..</t>
  </si>
  <si>
    <t>4 x 25 Sq.mm..</t>
  </si>
  <si>
    <t xml:space="preserve">Providing and fixing DLP plastic trunking of size 105 mm x 50 mm without cover on surface as reqd. </t>
  </si>
  <si>
    <t>Providing and fixing 85 mm width flexible cover of DLP plastic trunking.  (size 105 mm x 50 mm.)</t>
  </si>
  <si>
    <t>Supply and fixing of following items for plastic trunking accessories suitable for size 105 mm x 50 mm.</t>
  </si>
  <si>
    <t xml:space="preserve">End cap </t>
  </si>
  <si>
    <t>Internal angle.</t>
  </si>
  <si>
    <t>External angle.</t>
  </si>
  <si>
    <t>Flat Junction</t>
  </si>
  <si>
    <t>Base joint</t>
  </si>
  <si>
    <t>S&amp;F, Copper tube / reducer/ lug  terminals suitable for following size of conductor.</t>
  </si>
  <si>
    <t>10,16 mm</t>
  </si>
  <si>
    <t>25 mm</t>
  </si>
  <si>
    <t>Supplying and fixing of Clip-on frame with finishing plate for 85mm cover for DLP plastic trunking 105mmx50mmetc as required to complete</t>
  </si>
  <si>
    <t>Supplying and fixing of Clip-on frame with finishing plate for 85mm cover for DLP plastic trunking 105mmx50mm unit of 2 modules can be fitted togather to create 4/6/8 module supports as required to complete</t>
  </si>
  <si>
    <t>Supplying and fixing of following modular switch/sockets on the existing Clip-on 85mm cover of 105mmx50mm DLP plastic trunking  including connection etc as required complete.</t>
  </si>
  <si>
    <t>6 Amp switch</t>
  </si>
  <si>
    <t>20 Amp. switch</t>
  </si>
  <si>
    <t>6 Amp. 2/3 pin socket outlet</t>
  </si>
  <si>
    <t>6/16 Amp. three  pin two module socket outlet.</t>
  </si>
  <si>
    <t>Points</t>
  </si>
  <si>
    <t>Sq.cm</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</si>
  <si>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</si>
  <si>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</si>
  <si>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</si>
  <si>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</si>
  <si>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</si>
  <si>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</si>
  <si>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</si>
  <si>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</si>
  <si>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</si>
  <si>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</si>
  <si>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</si>
  <si>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</si>
  <si>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</si>
  <si>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</si>
  <si>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</si>
  <si>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</si>
  <si>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</si>
  <si>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</si>
  <si>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</si>
  <si>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</si>
  <si>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</si>
  <si>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</si>
  <si>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</si>
  <si>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</si>
  <si>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</si>
  <si>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</si>
  <si>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</si>
  <si>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</si>
  <si>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</si>
  <si>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</si>
  <si>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</si>
  <si>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</si>
  <si>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</si>
  <si>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</si>
  <si>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</si>
  <si>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</si>
  <si>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</si>
  <si>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</si>
  <si>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</si>
  <si>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</si>
  <si>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</si>
  <si>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</si>
  <si>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</si>
  <si>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</si>
  <si>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</si>
  <si>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</si>
  <si>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</si>
  <si>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</si>
  <si>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</si>
  <si>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</si>
  <si>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</si>
  <si>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</si>
  <si>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</si>
  <si>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</si>
  <si>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</si>
  <si>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</si>
  <si>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</si>
  <si>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</si>
  <si>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</si>
  <si>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</si>
  <si>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</si>
  <si>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</si>
  <si>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</si>
  <si>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</si>
  <si>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</si>
  <si>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</si>
  <si>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</si>
  <si>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</si>
  <si>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</si>
  <si>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</si>
  <si>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</si>
  <si>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</si>
  <si>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</si>
  <si>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</si>
  <si>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</si>
  <si>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</si>
  <si>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</si>
  <si>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</si>
  <si>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</si>
  <si>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</si>
  <si>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</si>
  <si>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</si>
  <si>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</si>
  <si>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Supply and fixing of following LED light fixture with efficiency &gt;100 lumen/ watt, P.F. &gt;0.95, THD&lt;10%,  Electronic driver,  LED lamp, reflector, diffuser, MS body/housing holder etc. complete with all fixing accessories and lamp as required complete.</t>
  </si>
  <si>
    <t>36 watt recess mounting LED light fixture 600 x 600 mm</t>
  </si>
  <si>
    <t>Dismantling, disconnecting old damaged unservicable fl fitting/ exhaust fan/ ceiling fan/ bulkhead fitting with bracket etc. as reqd. and depositing in sectional store.</t>
  </si>
  <si>
    <t>Supplying, fixing, painting of 15mm dia GI heavy class pipe down rod for ceiling fan etc as required complete.</t>
  </si>
  <si>
    <t>Extra for cutting and drilling hole in down rod of 15mm dia GI pipe for ceiling fan etc. as required complete.</t>
  </si>
  <si>
    <t>Meter</t>
  </si>
  <si>
    <t>Supply and fixing of 105 x 50 mm DLP  trunking  white-system but without cover and partition etc. as required complete.</t>
  </si>
  <si>
    <t xml:space="preserve">Supply and fixing of following accessories suitable for 105 mm x 50 mm size  plastic trunking white system. </t>
  </si>
  <si>
    <t>Joints for 85 mm width cover</t>
  </si>
  <si>
    <t>base joints</t>
  </si>
  <si>
    <t>item no.169</t>
  </si>
  <si>
    <t>item no.170</t>
  </si>
  <si>
    <t>item no.171</t>
  </si>
  <si>
    <t>item no.172</t>
  </si>
  <si>
    <t>item no.173</t>
  </si>
  <si>
    <t>item no.174</t>
  </si>
  <si>
    <t>item no.175</t>
  </si>
  <si>
    <t>item no.176</t>
  </si>
  <si>
    <t>85 mm flexible cover</t>
  </si>
  <si>
    <t>Name of Work:  Various External and internal electrical works In various zones of campus. SH:  Supply and laying of HT/LT cable, cable repair and rerouting works , replacment of Obsolate LT Panel,Providing electrical points with all allied works in the passage way of C-block ground-floor PG lab Pre-Fab building, providing power points at CESE 229 and other associated works in IIT Kanpur</t>
  </si>
  <si>
    <t xml:space="preserve">NIT No: Electrical/09/05/2023-1   </t>
  </si>
  <si>
    <t>Tender Inviting Authority: Dean of Infrastructure and Planning, IIT Kanpur</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</si>
</sst>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0000"/>
    <numFmt numFmtId="180" formatCode="0.000000"/>
    <numFmt numFmtId="181" formatCode="0.0000000"/>
  </numFmts>
  <fonts count="77">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name val="Arial Narrow"/>
      <family val="2"/>
    </font>
    <font>
      <sz val="12"/>
      <color indexed="8"/>
      <name val="Arial Narrow"/>
      <family val="2"/>
    </font>
    <font>
      <sz val="12"/>
      <name val="Arial Narrow"/>
      <family val="2"/>
    </font>
    <font>
      <b/>
      <sz val="12"/>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indexed="8"/>
      <name val="Arial Narrow"/>
      <family val="2"/>
    </font>
    <font>
      <sz val="10"/>
      <color indexed="8"/>
      <name val="Arial"/>
      <family val="2"/>
    </font>
    <font>
      <sz val="11"/>
      <color indexed="8"/>
      <name val="Arial"/>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1"/>
      <color theme="1"/>
      <name val="Arial Narrow"/>
      <family val="2"/>
    </font>
    <font>
      <sz val="11"/>
      <color rgb="FF000000"/>
      <name val="Arial Narrow"/>
      <family val="2"/>
    </font>
    <font>
      <sz val="12"/>
      <color theme="1"/>
      <name val="Arial Narrow"/>
      <family val="2"/>
    </font>
    <font>
      <sz val="12"/>
      <color rgb="FF000000"/>
      <name val="Arial Narrow"/>
      <family val="2"/>
    </font>
    <font>
      <sz val="10"/>
      <color theme="1"/>
      <name val="Arial"/>
      <family val="2"/>
    </font>
    <font>
      <sz val="11"/>
      <color theme="1"/>
      <name val="Arial"/>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style="thin"/>
      <top style="thin"/>
      <bottom style="thin"/>
    </border>
    <border>
      <left/>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12" fillId="0" borderId="11" xfId="66" applyNumberFormat="1" applyFont="1" applyFill="1" applyBorder="1" applyAlignment="1" applyProtection="1">
      <alignment vertical="center" wrapText="1"/>
      <protection locked="0"/>
    </xf>
    <xf numFmtId="2" fontId="19" fillId="0" borderId="13" xfId="59" applyNumberFormat="1" applyFont="1" applyFill="1" applyBorder="1" applyAlignment="1">
      <alignment vertical="top"/>
      <protection/>
    </xf>
    <xf numFmtId="0" fontId="68" fillId="0" borderId="14"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4" xfId="59" applyNumberFormat="1" applyFont="1" applyFill="1" applyBorder="1" applyAlignment="1">
      <alignment horizontal="right" vertical="top"/>
      <protection/>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4" xfId="59" applyNumberFormat="1" applyFont="1" applyFill="1" applyBorder="1" applyAlignment="1">
      <alignment vertical="top" wrapText="1"/>
      <protection/>
    </xf>
    <xf numFmtId="0" fontId="7" fillId="0" borderId="16"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7" xfId="58" applyNumberFormat="1" applyFont="1" applyFill="1" applyBorder="1" applyAlignment="1">
      <alignment horizontal="right" vertical="top"/>
      <protection/>
    </xf>
    <xf numFmtId="2" fontId="14" fillId="0" borderId="18" xfId="59" applyNumberFormat="1" applyFont="1" applyFill="1" applyBorder="1" applyAlignment="1">
      <alignment vertical="top"/>
      <protection/>
    </xf>
    <xf numFmtId="0" fontId="4" fillId="0" borderId="14" xfId="0" applyFont="1" applyFill="1" applyBorder="1" applyAlignment="1">
      <alignment horizontal="center" vertical="top"/>
    </xf>
    <xf numFmtId="0" fontId="4" fillId="0" borderId="14" xfId="0" applyFont="1" applyFill="1" applyBorder="1" applyAlignment="1">
      <alignment vertical="top"/>
    </xf>
    <xf numFmtId="2" fontId="4" fillId="0" borderId="14" xfId="0" applyNumberFormat="1" applyFont="1" applyFill="1" applyBorder="1" applyAlignment="1">
      <alignment horizontal="center" vertical="top"/>
    </xf>
    <xf numFmtId="0" fontId="7" fillId="0" borderId="0" xfId="56" applyNumberFormat="1" applyFont="1" applyFill="1" applyBorder="1" applyAlignment="1">
      <alignment horizontal="center" vertical="top" wrapText="1"/>
      <protection/>
    </xf>
    <xf numFmtId="0" fontId="7" fillId="0" borderId="14" xfId="56" applyNumberFormat="1" applyFont="1" applyFill="1" applyBorder="1" applyAlignment="1">
      <alignment horizontal="center" vertical="top" wrapText="1"/>
      <protection/>
    </xf>
    <xf numFmtId="49" fontId="4" fillId="0" borderId="14" xfId="0" applyNumberFormat="1" applyFont="1" applyFill="1" applyBorder="1" applyAlignment="1">
      <alignment horizontal="center" vertical="top"/>
    </xf>
    <xf numFmtId="0" fontId="23" fillId="0" borderId="14"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13" xfId="59" applyFont="1" applyBorder="1" applyAlignment="1">
      <alignment horizontal="left" vertical="top"/>
      <protection/>
    </xf>
    <xf numFmtId="0" fontId="7" fillId="0" borderId="10" xfId="59" applyFont="1" applyBorder="1" applyAlignment="1">
      <alignment horizontal="left" vertical="top"/>
      <protection/>
    </xf>
    <xf numFmtId="0" fontId="4" fillId="0" borderId="12" xfId="59" applyFont="1" applyBorder="1" applyAlignment="1">
      <alignment vertical="top"/>
      <protection/>
    </xf>
    <xf numFmtId="0" fontId="4" fillId="0" borderId="0" xfId="59" applyFont="1" applyAlignment="1">
      <alignment vertical="top"/>
      <protection/>
    </xf>
    <xf numFmtId="0" fontId="14" fillId="0" borderId="19" xfId="59" applyFont="1" applyBorder="1" applyAlignment="1">
      <alignment vertical="top"/>
      <protection/>
    </xf>
    <xf numFmtId="0" fontId="4" fillId="0" borderId="19" xfId="59" applyFont="1" applyBorder="1" applyAlignment="1">
      <alignment vertical="top"/>
      <protection/>
    </xf>
    <xf numFmtId="0" fontId="4" fillId="0" borderId="0" xfId="56" applyFont="1" applyAlignment="1">
      <alignment vertical="top"/>
      <protection/>
    </xf>
    <xf numFmtId="2" fontId="14" fillId="0" borderId="20" xfId="59" applyNumberFormat="1" applyFont="1" applyBorder="1" applyAlignment="1">
      <alignment vertical="top"/>
      <protection/>
    </xf>
    <xf numFmtId="0" fontId="4" fillId="0" borderId="14" xfId="59" applyFont="1" applyBorder="1" applyAlignment="1">
      <alignment vertical="top" wrapText="1"/>
      <protection/>
    </xf>
    <xf numFmtId="0" fontId="7" fillId="0" borderId="21" xfId="59" applyFont="1" applyBorder="1" applyAlignment="1">
      <alignment horizontal="left" vertical="top"/>
      <protection/>
    </xf>
    <xf numFmtId="0" fontId="15" fillId="0" borderId="12" xfId="56" applyFont="1" applyBorder="1" applyAlignment="1">
      <alignment vertical="top"/>
      <protection/>
    </xf>
    <xf numFmtId="0" fontId="17" fillId="33" borderId="11" xfId="59" applyFont="1" applyFill="1" applyBorder="1" applyAlignment="1" applyProtection="1">
      <alignment vertical="center" wrapText="1"/>
      <protection locked="0"/>
    </xf>
    <xf numFmtId="0" fontId="15" fillId="0" borderId="11" xfId="59" applyFont="1" applyBorder="1" applyAlignment="1">
      <alignment vertical="top"/>
      <protection/>
    </xf>
    <xf numFmtId="0" fontId="4" fillId="0" borderId="11" xfId="56" applyFont="1" applyBorder="1" applyAlignment="1">
      <alignment vertical="top"/>
      <protection/>
    </xf>
    <xf numFmtId="0" fontId="12" fillId="0" borderId="11" xfId="59" applyFont="1" applyBorder="1" applyAlignment="1" applyProtection="1">
      <alignment vertical="center" wrapText="1"/>
      <protection locked="0"/>
    </xf>
    <xf numFmtId="0" fontId="16" fillId="0" borderId="11" xfId="59" applyFont="1" applyBorder="1" applyAlignment="1">
      <alignment vertical="center" wrapText="1"/>
      <protection/>
    </xf>
    <xf numFmtId="2" fontId="14" fillId="0" borderId="15" xfId="59" applyNumberFormat="1" applyFont="1" applyBorder="1" applyAlignment="1">
      <alignment horizontal="right" vertical="top"/>
      <protection/>
    </xf>
    <xf numFmtId="0" fontId="4" fillId="0" borderId="13" xfId="59" applyFont="1" applyBorder="1" applyAlignment="1">
      <alignment vertical="top" wrapText="1"/>
      <protection/>
    </xf>
    <xf numFmtId="0" fontId="16" fillId="0" borderId="11" xfId="59" applyFont="1" applyFill="1" applyBorder="1" applyAlignment="1" applyProtection="1">
      <alignment vertical="center" wrapText="1"/>
      <protection locked="0"/>
    </xf>
    <xf numFmtId="173" fontId="4" fillId="0" borderId="14" xfId="0" applyNumberFormat="1" applyFont="1" applyFill="1" applyBorder="1" applyAlignment="1">
      <alignment horizontal="center" vertical="top"/>
    </xf>
    <xf numFmtId="0" fontId="25" fillId="0" borderId="14" xfId="0" applyFont="1" applyFill="1" applyBorder="1" applyAlignment="1">
      <alignment horizontal="justify" vertical="top" wrapText="1"/>
    </xf>
    <xf numFmtId="0" fontId="69" fillId="0" borderId="14" xfId="0" applyFont="1" applyFill="1" applyBorder="1" applyAlignment="1">
      <alignment horizontal="justify" vertical="top" wrapText="1"/>
    </xf>
    <xf numFmtId="0" fontId="70" fillId="0" borderId="22" xfId="0" applyFont="1" applyFill="1" applyBorder="1" applyAlignment="1">
      <alignment horizontal="justify" vertical="top" wrapText="1"/>
    </xf>
    <xf numFmtId="0" fontId="70" fillId="0" borderId="23" xfId="0" applyFont="1" applyFill="1" applyBorder="1" applyAlignment="1">
      <alignment horizontal="justify" vertical="top" wrapText="1"/>
    </xf>
    <xf numFmtId="0" fontId="26" fillId="0" borderId="14" xfId="0" applyFont="1" applyFill="1" applyBorder="1" applyAlignment="1">
      <alignment horizontal="justify" vertical="top" wrapText="1"/>
    </xf>
    <xf numFmtId="0" fontId="27" fillId="0" borderId="14" xfId="0" applyFont="1" applyFill="1" applyBorder="1" applyAlignment="1">
      <alignment horizontal="left" vertical="top"/>
    </xf>
    <xf numFmtId="0" fontId="71" fillId="0" borderId="14" xfId="0" applyFont="1" applyFill="1" applyBorder="1" applyAlignment="1">
      <alignment horizontal="justify" vertical="top" wrapText="1"/>
    </xf>
    <xf numFmtId="0" fontId="71" fillId="0" borderId="14" xfId="0" applyFont="1" applyFill="1" applyBorder="1" applyAlignment="1">
      <alignment horizontal="left" vertical="top" wrapText="1"/>
    </xf>
    <xf numFmtId="0" fontId="27" fillId="0" borderId="14" xfId="0" applyFont="1" applyFill="1" applyBorder="1" applyAlignment="1">
      <alignment horizontal="justify" vertical="top" wrapText="1"/>
    </xf>
    <xf numFmtId="0" fontId="25" fillId="0" borderId="14" xfId="0" applyFont="1" applyFill="1" applyBorder="1" applyAlignment="1">
      <alignment horizontal="left" vertical="top" wrapText="1"/>
    </xf>
    <xf numFmtId="0" fontId="69" fillId="0" borderId="14" xfId="0" applyFont="1" applyFill="1" applyBorder="1" applyAlignment="1">
      <alignment horizontal="left" vertical="top" wrapText="1"/>
    </xf>
    <xf numFmtId="0" fontId="70" fillId="0" borderId="22" xfId="0" applyFont="1" applyFill="1" applyBorder="1" applyAlignment="1">
      <alignment horizontal="left" vertical="top" wrapText="1"/>
    </xf>
    <xf numFmtId="0" fontId="70" fillId="0" borderId="23" xfId="0" applyFont="1" applyFill="1" applyBorder="1" applyAlignment="1">
      <alignment horizontal="left" vertical="top" wrapText="1"/>
    </xf>
    <xf numFmtId="0" fontId="72" fillId="0" borderId="14" xfId="0" applyFont="1" applyFill="1" applyBorder="1" applyAlignment="1">
      <alignment horizontal="justify" vertical="top" wrapText="1"/>
    </xf>
    <xf numFmtId="0" fontId="1" fillId="0" borderId="14" xfId="0" applyFont="1" applyFill="1" applyBorder="1" applyAlignment="1">
      <alignment horizontal="justify" vertical="top" wrapText="1"/>
    </xf>
    <xf numFmtId="2" fontId="1" fillId="0" borderId="14" xfId="0" applyNumberFormat="1" applyFont="1" applyFill="1" applyBorder="1" applyAlignment="1">
      <alignment horizontal="center" vertical="center" wrapText="1"/>
    </xf>
    <xf numFmtId="2" fontId="0" fillId="0" borderId="14" xfId="0" applyNumberFormat="1" applyFill="1" applyBorder="1" applyAlignment="1">
      <alignment horizontal="center" vertical="center"/>
    </xf>
    <xf numFmtId="0" fontId="73" fillId="0" borderId="14" xfId="0" applyFont="1" applyFill="1" applyBorder="1" applyAlignment="1">
      <alignment horizontal="justify" vertical="top" wrapText="1"/>
    </xf>
    <xf numFmtId="0" fontId="74" fillId="0" borderId="14" xfId="0" applyFont="1" applyFill="1" applyBorder="1" applyAlignment="1">
      <alignment/>
    </xf>
    <xf numFmtId="0" fontId="73" fillId="0" borderId="14" xfId="0" applyFont="1" applyFill="1" applyBorder="1" applyAlignment="1">
      <alignment/>
    </xf>
    <xf numFmtId="0" fontId="73" fillId="0" borderId="14" xfId="0" applyFont="1" applyFill="1" applyBorder="1" applyAlignment="1">
      <alignment horizontal="justify" vertical="top"/>
    </xf>
    <xf numFmtId="2" fontId="1" fillId="0" borderId="14" xfId="0" applyNumberFormat="1" applyFont="1" applyFill="1" applyBorder="1" applyAlignment="1">
      <alignment horizontal="center" vertical="center"/>
    </xf>
    <xf numFmtId="0" fontId="69" fillId="0" borderId="14" xfId="56" applyFont="1" applyFill="1" applyBorder="1" applyAlignment="1">
      <alignment horizontal="left" vertical="top" wrapText="1"/>
      <protection/>
    </xf>
    <xf numFmtId="1" fontId="69" fillId="0" borderId="14" xfId="56" applyNumberFormat="1" applyFont="1" applyFill="1" applyBorder="1" applyAlignment="1">
      <alignment horizontal="center" vertical="center" wrapText="1"/>
      <protection/>
    </xf>
    <xf numFmtId="2" fontId="69" fillId="0" borderId="14" xfId="56" applyNumberFormat="1" applyFont="1" applyFill="1" applyBorder="1" applyAlignment="1">
      <alignment horizontal="center" vertical="center" wrapText="1"/>
      <protection/>
    </xf>
    <xf numFmtId="0" fontId="73" fillId="0" borderId="14" xfId="0" applyFont="1" applyFill="1" applyBorder="1" applyAlignment="1">
      <alignment wrapText="1"/>
    </xf>
    <xf numFmtId="0" fontId="0" fillId="0" borderId="14" xfId="55" applyFill="1" applyBorder="1" applyAlignment="1">
      <alignment horizontal="justify" vertical="top" wrapText="1"/>
      <protection/>
    </xf>
    <xf numFmtId="0" fontId="1" fillId="0" borderId="14" xfId="0" applyFont="1" applyFill="1" applyBorder="1" applyAlignment="1">
      <alignment horizontal="justify" vertical="top"/>
    </xf>
    <xf numFmtId="0" fontId="1" fillId="0" borderId="14" xfId="0" applyFont="1" applyFill="1" applyBorder="1" applyAlignment="1">
      <alignment horizontal="left"/>
    </xf>
    <xf numFmtId="0" fontId="73" fillId="0" borderId="14" xfId="0" applyFont="1" applyFill="1" applyBorder="1" applyAlignment="1">
      <alignment horizontal="left" vertical="top" wrapText="1"/>
    </xf>
    <xf numFmtId="0" fontId="75" fillId="0" borderId="14" xfId="0" applyFont="1" applyFill="1" applyBorder="1" applyAlignment="1">
      <alignment horizontal="justify" vertical="justify" wrapText="1"/>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7" fillId="0" borderId="27" xfId="56" applyNumberFormat="1" applyFont="1" applyFill="1" applyBorder="1" applyAlignment="1" applyProtection="1">
      <alignment horizontal="center" vertical="top"/>
      <protection/>
    </xf>
    <xf numFmtId="0" fontId="7" fillId="0" borderId="28" xfId="56" applyNumberFormat="1" applyFont="1" applyFill="1" applyBorder="1" applyAlignment="1" applyProtection="1">
      <alignment horizontal="center" vertical="top"/>
      <protection/>
    </xf>
    <xf numFmtId="0" fontId="7" fillId="0" borderId="22" xfId="56" applyNumberFormat="1" applyFont="1" applyFill="1" applyBorder="1" applyAlignment="1" applyProtection="1">
      <alignment horizontal="center" vertical="top"/>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4" fillId="0" borderId="13" xfId="59" applyFont="1" applyBorder="1" applyAlignment="1">
      <alignment horizontal="center" vertical="top" wrapText="1"/>
      <protection/>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2"/>
  <sheetViews>
    <sheetView showGridLines="0" zoomScale="75" zoomScaleNormal="75" zoomScalePageLayoutView="0" workbookViewId="0" topLeftCell="A1">
      <selection activeCell="A4" sqref="A4:BC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9.140625" style="1" hidden="1" customWidth="1"/>
    <col min="14" max="14" width="9.140625" style="2" hidden="1" customWidth="1"/>
    <col min="15" max="52" width="9.140625" style="1" hidden="1" customWidth="1"/>
    <col min="53" max="53" width="25.8515625" style="1" customWidth="1"/>
    <col min="54" max="54" width="26.7109375" style="1" hidden="1" customWidth="1"/>
    <col min="55" max="55" width="37.140625" style="1" customWidth="1"/>
    <col min="56" max="56" width="14.140625" style="1" customWidth="1"/>
    <col min="57" max="238" width="9.140625" style="1" customWidth="1"/>
    <col min="239" max="243" width="9.140625" style="3" customWidth="1"/>
    <col min="244" max="16384" width="9.140625" style="1" customWidth="1"/>
  </cols>
  <sheetData>
    <row r="1" spans="1:243" s="4" customFormat="1" ht="27" customHeight="1">
      <c r="A1" s="105" t="str">
        <f>B2&amp;" BoQ"</f>
        <v>Percentage BoQ</v>
      </c>
      <c r="B1" s="105"/>
      <c r="C1" s="105"/>
      <c r="D1" s="105"/>
      <c r="E1" s="105"/>
      <c r="F1" s="105"/>
      <c r="G1" s="105"/>
      <c r="H1" s="105"/>
      <c r="I1" s="105"/>
      <c r="J1" s="105"/>
      <c r="K1" s="105"/>
      <c r="L1" s="10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106" t="s">
        <v>399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10"/>
      <c r="IF4" s="10"/>
      <c r="IG4" s="10"/>
      <c r="IH4" s="10"/>
      <c r="II4" s="10"/>
    </row>
    <row r="5" spans="1:243" s="9" customFormat="1" ht="54" customHeight="1">
      <c r="A5" s="106" t="s">
        <v>397</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10"/>
      <c r="IF5" s="10"/>
      <c r="IG5" s="10"/>
      <c r="IH5" s="10"/>
      <c r="II5" s="10"/>
    </row>
    <row r="6" spans="1:243" s="9" customFormat="1" ht="30.75" customHeight="1">
      <c r="A6" s="106" t="s">
        <v>398</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10"/>
      <c r="IF6" s="10"/>
      <c r="IG6" s="10"/>
      <c r="IH6" s="10"/>
      <c r="II6" s="10"/>
    </row>
    <row r="7" spans="1:243" s="9" customFormat="1" ht="29.25" customHeight="1" hidden="1">
      <c r="A7" s="107" t="s">
        <v>7</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10"/>
      <c r="IF7" s="10"/>
      <c r="IG7" s="10"/>
      <c r="IH7" s="10"/>
      <c r="II7" s="10"/>
    </row>
    <row r="8" spans="1:243" s="12" customFormat="1" ht="58.5" customHeight="1">
      <c r="A8" s="11" t="s">
        <v>50</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IE8" s="13"/>
      <c r="IF8" s="13"/>
      <c r="IG8" s="13"/>
      <c r="IH8" s="13"/>
      <c r="II8" s="13"/>
    </row>
    <row r="9" spans="1:243" s="14" customFormat="1" ht="61.5" customHeight="1">
      <c r="A9" s="110" t="s">
        <v>8</v>
      </c>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16">
        <v>1</v>
      </c>
      <c r="B12" s="16">
        <v>2</v>
      </c>
      <c r="C12" s="34">
        <v>3</v>
      </c>
      <c r="D12" s="36">
        <v>4</v>
      </c>
      <c r="E12" s="36">
        <v>5</v>
      </c>
      <c r="F12" s="36">
        <v>6</v>
      </c>
      <c r="G12" s="36">
        <v>7</v>
      </c>
      <c r="H12" s="36">
        <v>8</v>
      </c>
      <c r="I12" s="36">
        <v>9</v>
      </c>
      <c r="J12" s="36">
        <v>10</v>
      </c>
      <c r="K12" s="36">
        <v>11</v>
      </c>
      <c r="L12" s="36">
        <v>12</v>
      </c>
      <c r="M12" s="36">
        <v>13</v>
      </c>
      <c r="N12" s="36">
        <v>14</v>
      </c>
      <c r="O12" s="36">
        <v>15</v>
      </c>
      <c r="P12" s="36">
        <v>16</v>
      </c>
      <c r="Q12" s="36">
        <v>17</v>
      </c>
      <c r="R12" s="36">
        <v>18</v>
      </c>
      <c r="S12" s="36">
        <v>19</v>
      </c>
      <c r="T12" s="36">
        <v>20</v>
      </c>
      <c r="U12" s="36">
        <v>21</v>
      </c>
      <c r="V12" s="36">
        <v>22</v>
      </c>
      <c r="W12" s="36">
        <v>23</v>
      </c>
      <c r="X12" s="36">
        <v>24</v>
      </c>
      <c r="Y12" s="36">
        <v>25</v>
      </c>
      <c r="Z12" s="36">
        <v>26</v>
      </c>
      <c r="AA12" s="36">
        <v>27</v>
      </c>
      <c r="AB12" s="36">
        <v>28</v>
      </c>
      <c r="AC12" s="36">
        <v>29</v>
      </c>
      <c r="AD12" s="36">
        <v>30</v>
      </c>
      <c r="AE12" s="36">
        <v>31</v>
      </c>
      <c r="AF12" s="36">
        <v>32</v>
      </c>
      <c r="AG12" s="36">
        <v>33</v>
      </c>
      <c r="AH12" s="36">
        <v>34</v>
      </c>
      <c r="AI12" s="36">
        <v>35</v>
      </c>
      <c r="AJ12" s="36">
        <v>36</v>
      </c>
      <c r="AK12" s="36">
        <v>37</v>
      </c>
      <c r="AL12" s="36">
        <v>38</v>
      </c>
      <c r="AM12" s="36">
        <v>39</v>
      </c>
      <c r="AN12" s="36">
        <v>40</v>
      </c>
      <c r="AO12" s="36">
        <v>41</v>
      </c>
      <c r="AP12" s="36">
        <v>42</v>
      </c>
      <c r="AQ12" s="36">
        <v>43</v>
      </c>
      <c r="AR12" s="36">
        <v>44</v>
      </c>
      <c r="AS12" s="36">
        <v>45</v>
      </c>
      <c r="AT12" s="36">
        <v>46</v>
      </c>
      <c r="AU12" s="36">
        <v>47</v>
      </c>
      <c r="AV12" s="36">
        <v>48</v>
      </c>
      <c r="AW12" s="36">
        <v>49</v>
      </c>
      <c r="AX12" s="36">
        <v>50</v>
      </c>
      <c r="AY12" s="36">
        <v>51</v>
      </c>
      <c r="AZ12" s="36">
        <v>52</v>
      </c>
      <c r="BA12" s="44">
        <v>7</v>
      </c>
      <c r="BB12" s="44">
        <v>54</v>
      </c>
      <c r="BC12" s="44">
        <v>8</v>
      </c>
      <c r="IE12" s="18"/>
      <c r="IF12" s="18"/>
      <c r="IG12" s="18"/>
      <c r="IH12" s="18"/>
      <c r="II12" s="18"/>
    </row>
    <row r="13" spans="1:243" s="17" customFormat="1" ht="18">
      <c r="A13" s="44">
        <v>1</v>
      </c>
      <c r="B13" s="46" t="s">
        <v>76</v>
      </c>
      <c r="C13" s="43"/>
      <c r="D13" s="102"/>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4"/>
      <c r="IA13" s="17">
        <v>1</v>
      </c>
      <c r="IB13" s="17" t="s">
        <v>76</v>
      </c>
      <c r="IE13" s="18"/>
      <c r="IF13" s="18"/>
      <c r="IG13" s="18"/>
      <c r="IH13" s="18"/>
      <c r="II13" s="18"/>
    </row>
    <row r="14" spans="1:243" s="21" customFormat="1" ht="82.5">
      <c r="A14" s="40">
        <v>1.01</v>
      </c>
      <c r="B14" s="68" t="s">
        <v>77</v>
      </c>
      <c r="C14" s="26" t="s">
        <v>53</v>
      </c>
      <c r="D14" s="102"/>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4"/>
      <c r="IA14" s="21">
        <v>1.01</v>
      </c>
      <c r="IB14" s="21" t="s">
        <v>77</v>
      </c>
      <c r="IC14" s="21" t="s">
        <v>53</v>
      </c>
      <c r="IE14" s="22"/>
      <c r="IF14" s="22" t="s">
        <v>34</v>
      </c>
      <c r="IG14" s="22" t="s">
        <v>35</v>
      </c>
      <c r="IH14" s="22">
        <v>10</v>
      </c>
      <c r="II14" s="22" t="s">
        <v>36</v>
      </c>
    </row>
    <row r="15" spans="1:243" s="21" customFormat="1" ht="28.5">
      <c r="A15" s="40">
        <v>1.02</v>
      </c>
      <c r="B15" s="68" t="s">
        <v>109</v>
      </c>
      <c r="C15" s="26" t="s">
        <v>54</v>
      </c>
      <c r="D15" s="41">
        <v>300</v>
      </c>
      <c r="E15" s="45" t="s">
        <v>74</v>
      </c>
      <c r="F15" s="42">
        <v>314.53</v>
      </c>
      <c r="G15" s="27"/>
      <c r="H15" s="23"/>
      <c r="I15" s="32" t="s">
        <v>38</v>
      </c>
      <c r="J15" s="33">
        <f>IF(I15="Less(-)",-1,1)</f>
        <v>1</v>
      </c>
      <c r="K15" s="23" t="s">
        <v>39</v>
      </c>
      <c r="L15" s="23" t="s">
        <v>4</v>
      </c>
      <c r="M15" s="28"/>
      <c r="N15" s="23"/>
      <c r="O15" s="23"/>
      <c r="P15" s="31"/>
      <c r="Q15" s="23"/>
      <c r="R15" s="23"/>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7"/>
      <c r="BA15" s="29">
        <f>(total_amount_ba($B$2,$D$2,D15,F15,J15,K15,M15))</f>
        <v>94359</v>
      </c>
      <c r="BB15" s="38">
        <f>BA15+SUM(N15:AZ15)</f>
        <v>94359</v>
      </c>
      <c r="BC15" s="35" t="str">
        <f>SpellNumber(L15,BB15)</f>
        <v>INR  Ninety Four Thousand Three Hundred &amp; Fifty Nine  Only</v>
      </c>
      <c r="IA15" s="21">
        <v>1.02</v>
      </c>
      <c r="IB15" s="21" t="s">
        <v>109</v>
      </c>
      <c r="IC15" s="21" t="s">
        <v>54</v>
      </c>
      <c r="ID15" s="21">
        <v>300</v>
      </c>
      <c r="IE15" s="22" t="s">
        <v>74</v>
      </c>
      <c r="IF15" s="22" t="s">
        <v>40</v>
      </c>
      <c r="IG15" s="22" t="s">
        <v>35</v>
      </c>
      <c r="IH15" s="22">
        <v>123.223</v>
      </c>
      <c r="II15" s="22" t="s">
        <v>37</v>
      </c>
    </row>
    <row r="16" spans="1:243" s="21" customFormat="1" ht="115.5">
      <c r="A16" s="40">
        <v>1.03</v>
      </c>
      <c r="B16" s="69" t="s">
        <v>110</v>
      </c>
      <c r="C16" s="26" t="s">
        <v>55</v>
      </c>
      <c r="D16" s="102"/>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4"/>
      <c r="IA16" s="21">
        <v>1.03</v>
      </c>
      <c r="IB16" s="21" t="s">
        <v>110</v>
      </c>
      <c r="IC16" s="21" t="s">
        <v>55</v>
      </c>
      <c r="IE16" s="22"/>
      <c r="IF16" s="22" t="s">
        <v>41</v>
      </c>
      <c r="IG16" s="22" t="s">
        <v>42</v>
      </c>
      <c r="IH16" s="22">
        <v>213</v>
      </c>
      <c r="II16" s="22" t="s">
        <v>37</v>
      </c>
    </row>
    <row r="17" spans="1:243" s="21" customFormat="1" ht="42.75">
      <c r="A17" s="40">
        <v>1.04</v>
      </c>
      <c r="B17" s="69" t="s">
        <v>111</v>
      </c>
      <c r="C17" s="26" t="s">
        <v>61</v>
      </c>
      <c r="D17" s="41">
        <v>2</v>
      </c>
      <c r="E17" s="45" t="s">
        <v>75</v>
      </c>
      <c r="F17" s="42">
        <v>8493.31</v>
      </c>
      <c r="G17" s="27"/>
      <c r="H17" s="23"/>
      <c r="I17" s="32" t="s">
        <v>38</v>
      </c>
      <c r="J17" s="33">
        <f>IF(I17="Less(-)",-1,1)</f>
        <v>1</v>
      </c>
      <c r="K17" s="23" t="s">
        <v>39</v>
      </c>
      <c r="L17" s="23" t="s">
        <v>4</v>
      </c>
      <c r="M17" s="28"/>
      <c r="N17" s="23"/>
      <c r="O17" s="23"/>
      <c r="P17" s="31"/>
      <c r="Q17" s="23"/>
      <c r="R17" s="23"/>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7"/>
      <c r="BA17" s="29">
        <f>(total_amount_ba($B$2,$D$2,D17,F17,J17,K17,M17))</f>
        <v>16986.62</v>
      </c>
      <c r="BB17" s="38">
        <f>BA17+SUM(N17:AZ17)</f>
        <v>16986.62</v>
      </c>
      <c r="BC17" s="35" t="str">
        <f>SpellNumber(L17,BB17)</f>
        <v>INR  Sixteen Thousand Nine Hundred &amp; Eighty Six  and Paise Sixty Two Only</v>
      </c>
      <c r="IA17" s="21">
        <v>1.04</v>
      </c>
      <c r="IB17" s="21" t="s">
        <v>111</v>
      </c>
      <c r="IC17" s="21" t="s">
        <v>61</v>
      </c>
      <c r="ID17" s="21">
        <v>2</v>
      </c>
      <c r="IE17" s="22" t="s">
        <v>75</v>
      </c>
      <c r="IF17" s="22"/>
      <c r="IG17" s="22"/>
      <c r="IH17" s="22"/>
      <c r="II17" s="22"/>
    </row>
    <row r="18" spans="1:243" s="21" customFormat="1" ht="148.5">
      <c r="A18" s="40">
        <v>1.05</v>
      </c>
      <c r="B18" s="69" t="s">
        <v>112</v>
      </c>
      <c r="C18" s="26" t="s">
        <v>56</v>
      </c>
      <c r="D18" s="102"/>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4"/>
      <c r="IA18" s="21">
        <v>1.05</v>
      </c>
      <c r="IB18" s="21" t="s">
        <v>112</v>
      </c>
      <c r="IC18" s="21" t="s">
        <v>56</v>
      </c>
      <c r="IE18" s="22"/>
      <c r="IF18" s="22"/>
      <c r="IG18" s="22"/>
      <c r="IH18" s="22"/>
      <c r="II18" s="22"/>
    </row>
    <row r="19" spans="1:243" s="21" customFormat="1" ht="42.75">
      <c r="A19" s="40">
        <v>1.06</v>
      </c>
      <c r="B19" s="69" t="s">
        <v>113</v>
      </c>
      <c r="C19" s="26" t="s">
        <v>62</v>
      </c>
      <c r="D19" s="41">
        <v>12</v>
      </c>
      <c r="E19" s="45" t="s">
        <v>75</v>
      </c>
      <c r="F19" s="42">
        <v>2395.18</v>
      </c>
      <c r="G19" s="27"/>
      <c r="H19" s="23"/>
      <c r="I19" s="32" t="s">
        <v>38</v>
      </c>
      <c r="J19" s="33">
        <f>IF(I19="Less(-)",-1,1)</f>
        <v>1</v>
      </c>
      <c r="K19" s="23" t="s">
        <v>39</v>
      </c>
      <c r="L19" s="23" t="s">
        <v>4</v>
      </c>
      <c r="M19" s="28"/>
      <c r="N19" s="23"/>
      <c r="O19" s="23"/>
      <c r="P19" s="31"/>
      <c r="Q19" s="23"/>
      <c r="R19" s="23"/>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7"/>
      <c r="BA19" s="29">
        <f>(total_amount_ba($B$2,$D$2,D19,F19,J19,K19,M19))</f>
        <v>28742.16</v>
      </c>
      <c r="BB19" s="38">
        <f>BA19+SUM(N19:AZ19)</f>
        <v>28742.16</v>
      </c>
      <c r="BC19" s="35" t="str">
        <f>SpellNumber(L19,BB19)</f>
        <v>INR  Twenty Eight Thousand Seven Hundred &amp; Forty Two  and Paise Sixteen Only</v>
      </c>
      <c r="IA19" s="21">
        <v>1.06</v>
      </c>
      <c r="IB19" s="21" t="s">
        <v>113</v>
      </c>
      <c r="IC19" s="21" t="s">
        <v>62</v>
      </c>
      <c r="ID19" s="21">
        <v>12</v>
      </c>
      <c r="IE19" s="22" t="s">
        <v>75</v>
      </c>
      <c r="IF19" s="22"/>
      <c r="IG19" s="22"/>
      <c r="IH19" s="22"/>
      <c r="II19" s="22"/>
    </row>
    <row r="20" spans="1:243" s="21" customFormat="1" ht="99">
      <c r="A20" s="40">
        <v>1.07</v>
      </c>
      <c r="B20" s="69" t="s">
        <v>114</v>
      </c>
      <c r="C20" s="26" t="s">
        <v>63</v>
      </c>
      <c r="D20" s="102"/>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4"/>
      <c r="IA20" s="21">
        <v>1.07</v>
      </c>
      <c r="IB20" s="21" t="s">
        <v>114</v>
      </c>
      <c r="IC20" s="21" t="s">
        <v>63</v>
      </c>
      <c r="IE20" s="22"/>
      <c r="IF20" s="22"/>
      <c r="IG20" s="22"/>
      <c r="IH20" s="22"/>
      <c r="II20" s="22"/>
    </row>
    <row r="21" spans="1:243" s="21" customFormat="1" ht="28.5" customHeight="1">
      <c r="A21" s="40">
        <v>1.08</v>
      </c>
      <c r="B21" s="69" t="s">
        <v>115</v>
      </c>
      <c r="C21" s="26" t="s">
        <v>57</v>
      </c>
      <c r="D21" s="41">
        <v>144</v>
      </c>
      <c r="E21" s="45" t="s">
        <v>75</v>
      </c>
      <c r="F21" s="42">
        <v>264.87</v>
      </c>
      <c r="G21" s="27"/>
      <c r="H21" s="23"/>
      <c r="I21" s="32" t="s">
        <v>38</v>
      </c>
      <c r="J21" s="33">
        <f>IF(I21="Less(-)",-1,1)</f>
        <v>1</v>
      </c>
      <c r="K21" s="23" t="s">
        <v>39</v>
      </c>
      <c r="L21" s="23" t="s">
        <v>4</v>
      </c>
      <c r="M21" s="28"/>
      <c r="N21" s="23"/>
      <c r="O21" s="23"/>
      <c r="P21" s="31"/>
      <c r="Q21" s="23"/>
      <c r="R21" s="23"/>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7"/>
      <c r="BA21" s="29">
        <f>(total_amount_ba($B$2,$D$2,D21,F21,J21,K21,M21))</f>
        <v>38141.28</v>
      </c>
      <c r="BB21" s="38">
        <f>BA21+SUM(N21:AZ21)</f>
        <v>38141.28</v>
      </c>
      <c r="BC21" s="35" t="str">
        <f>SpellNumber(L21,BB21)</f>
        <v>INR  Thirty Eight Thousand One Hundred &amp; Forty One  and Paise Twenty Eight Only</v>
      </c>
      <c r="IA21" s="21">
        <v>1.08</v>
      </c>
      <c r="IB21" s="47" t="s">
        <v>115</v>
      </c>
      <c r="IC21" s="21" t="s">
        <v>57</v>
      </c>
      <c r="ID21" s="21">
        <v>144</v>
      </c>
      <c r="IE21" s="22" t="s">
        <v>75</v>
      </c>
      <c r="IF21" s="22" t="s">
        <v>34</v>
      </c>
      <c r="IG21" s="22" t="s">
        <v>43</v>
      </c>
      <c r="IH21" s="22">
        <v>10</v>
      </c>
      <c r="II21" s="22" t="s">
        <v>37</v>
      </c>
    </row>
    <row r="22" spans="1:243" s="21" customFormat="1" ht="42.75">
      <c r="A22" s="40">
        <v>1.09</v>
      </c>
      <c r="B22" s="69" t="s">
        <v>116</v>
      </c>
      <c r="C22" s="26" t="s">
        <v>64</v>
      </c>
      <c r="D22" s="41">
        <v>12</v>
      </c>
      <c r="E22" s="45" t="s">
        <v>75</v>
      </c>
      <c r="F22" s="42">
        <v>768.73</v>
      </c>
      <c r="G22" s="27"/>
      <c r="H22" s="23"/>
      <c r="I22" s="32" t="s">
        <v>38</v>
      </c>
      <c r="J22" s="33">
        <f>IF(I22="Less(-)",-1,1)</f>
        <v>1</v>
      </c>
      <c r="K22" s="23" t="s">
        <v>39</v>
      </c>
      <c r="L22" s="23" t="s">
        <v>4</v>
      </c>
      <c r="M22" s="28"/>
      <c r="N22" s="23"/>
      <c r="O22" s="23"/>
      <c r="P22" s="31"/>
      <c r="Q22" s="23"/>
      <c r="R22" s="23"/>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7"/>
      <c r="BA22" s="29">
        <f>(total_amount_ba($B$2,$D$2,D22,F22,J22,K22,M22))</f>
        <v>9224.76</v>
      </c>
      <c r="BB22" s="38">
        <f>BA22+SUM(N22:AZ22)</f>
        <v>9224.76</v>
      </c>
      <c r="BC22" s="35" t="str">
        <f>SpellNumber(L22,BB22)</f>
        <v>INR  Nine Thousand Two Hundred &amp; Twenty Four  and Paise Seventy Six Only</v>
      </c>
      <c r="IA22" s="21">
        <v>1.09</v>
      </c>
      <c r="IB22" s="21" t="s">
        <v>116</v>
      </c>
      <c r="IC22" s="21" t="s">
        <v>64</v>
      </c>
      <c r="ID22" s="21">
        <v>12</v>
      </c>
      <c r="IE22" s="22" t="s">
        <v>75</v>
      </c>
      <c r="IF22" s="22"/>
      <c r="IG22" s="22"/>
      <c r="IH22" s="22"/>
      <c r="II22" s="22"/>
    </row>
    <row r="23" spans="1:243" s="21" customFormat="1" ht="49.5">
      <c r="A23" s="40">
        <v>1.1</v>
      </c>
      <c r="B23" s="69" t="s">
        <v>117</v>
      </c>
      <c r="C23" s="26" t="s">
        <v>58</v>
      </c>
      <c r="D23" s="41">
        <v>6</v>
      </c>
      <c r="E23" s="45" t="s">
        <v>75</v>
      </c>
      <c r="F23" s="42">
        <v>13.45</v>
      </c>
      <c r="G23" s="27"/>
      <c r="H23" s="23"/>
      <c r="I23" s="32" t="s">
        <v>38</v>
      </c>
      <c r="J23" s="33">
        <f>IF(I23="Less(-)",-1,1)</f>
        <v>1</v>
      </c>
      <c r="K23" s="23" t="s">
        <v>39</v>
      </c>
      <c r="L23" s="23" t="s">
        <v>4</v>
      </c>
      <c r="M23" s="28"/>
      <c r="N23" s="23"/>
      <c r="O23" s="23"/>
      <c r="P23" s="31"/>
      <c r="Q23" s="23"/>
      <c r="R23" s="23"/>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7"/>
      <c r="BA23" s="29">
        <f>(total_amount_ba($B$2,$D$2,D23,F23,J23,K23,M23))</f>
        <v>80.7</v>
      </c>
      <c r="BB23" s="38">
        <f>BA23+SUM(N23:AZ23)</f>
        <v>80.7</v>
      </c>
      <c r="BC23" s="35" t="str">
        <f>SpellNumber(L23,BB23)</f>
        <v>INR  Eighty and Paise Seventy Only</v>
      </c>
      <c r="IA23" s="21">
        <v>1.1</v>
      </c>
      <c r="IB23" s="21" t="s">
        <v>117</v>
      </c>
      <c r="IC23" s="21" t="s">
        <v>58</v>
      </c>
      <c r="ID23" s="21">
        <v>6</v>
      </c>
      <c r="IE23" s="22" t="s">
        <v>75</v>
      </c>
      <c r="IF23" s="22" t="s">
        <v>40</v>
      </c>
      <c r="IG23" s="22" t="s">
        <v>35</v>
      </c>
      <c r="IH23" s="22">
        <v>123.223</v>
      </c>
      <c r="II23" s="22" t="s">
        <v>37</v>
      </c>
    </row>
    <row r="24" spans="1:243" s="21" customFormat="1" ht="115.5">
      <c r="A24" s="40">
        <v>1.11</v>
      </c>
      <c r="B24" s="69" t="s">
        <v>118</v>
      </c>
      <c r="C24" s="26" t="s">
        <v>65</v>
      </c>
      <c r="D24" s="102"/>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4"/>
      <c r="IA24" s="21">
        <v>1.11</v>
      </c>
      <c r="IB24" s="21" t="s">
        <v>118</v>
      </c>
      <c r="IC24" s="21" t="s">
        <v>65</v>
      </c>
      <c r="IE24" s="22"/>
      <c r="IF24" s="22" t="s">
        <v>44</v>
      </c>
      <c r="IG24" s="22" t="s">
        <v>45</v>
      </c>
      <c r="IH24" s="22">
        <v>10</v>
      </c>
      <c r="II24" s="22" t="s">
        <v>37</v>
      </c>
    </row>
    <row r="25" spans="1:243" s="21" customFormat="1" ht="28.5">
      <c r="A25" s="40">
        <v>1.12</v>
      </c>
      <c r="B25" s="69" t="s">
        <v>119</v>
      </c>
      <c r="C25" s="26" t="s">
        <v>66</v>
      </c>
      <c r="D25" s="41">
        <v>12</v>
      </c>
      <c r="E25" s="45" t="s">
        <v>75</v>
      </c>
      <c r="F25" s="42">
        <v>2733.5</v>
      </c>
      <c r="G25" s="27"/>
      <c r="H25" s="23"/>
      <c r="I25" s="32" t="s">
        <v>38</v>
      </c>
      <c r="J25" s="33">
        <f>IF(I25="Less(-)",-1,1)</f>
        <v>1</v>
      </c>
      <c r="K25" s="23" t="s">
        <v>39</v>
      </c>
      <c r="L25" s="23" t="s">
        <v>4</v>
      </c>
      <c r="M25" s="28"/>
      <c r="N25" s="23"/>
      <c r="O25" s="23"/>
      <c r="P25" s="31"/>
      <c r="Q25" s="23"/>
      <c r="R25" s="23"/>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7"/>
      <c r="BA25" s="29">
        <f>(total_amount_ba($B$2,$D$2,D25,F25,J25,K25,M25))</f>
        <v>32802</v>
      </c>
      <c r="BB25" s="38">
        <f>BA25+SUM(N25:AZ25)</f>
        <v>32802</v>
      </c>
      <c r="BC25" s="35" t="str">
        <f>SpellNumber(L25,BB25)</f>
        <v>INR  Thirty Two Thousand Eight Hundred &amp; Two  Only</v>
      </c>
      <c r="IA25" s="21">
        <v>1.12</v>
      </c>
      <c r="IB25" s="21" t="s">
        <v>119</v>
      </c>
      <c r="IC25" s="21" t="s">
        <v>66</v>
      </c>
      <c r="ID25" s="21">
        <v>12</v>
      </c>
      <c r="IE25" s="22" t="s">
        <v>75</v>
      </c>
      <c r="IF25" s="22"/>
      <c r="IG25" s="22"/>
      <c r="IH25" s="22"/>
      <c r="II25" s="22"/>
    </row>
    <row r="26" spans="1:243" s="21" customFormat="1" ht="33.75" customHeight="1">
      <c r="A26" s="40">
        <v>1.13</v>
      </c>
      <c r="B26" s="69" t="s">
        <v>120</v>
      </c>
      <c r="C26" s="26" t="s">
        <v>67</v>
      </c>
      <c r="D26" s="41">
        <v>75</v>
      </c>
      <c r="E26" s="45" t="s">
        <v>74</v>
      </c>
      <c r="F26" s="42">
        <v>72.42</v>
      </c>
      <c r="G26" s="27"/>
      <c r="H26" s="23"/>
      <c r="I26" s="32" t="s">
        <v>38</v>
      </c>
      <c r="J26" s="33">
        <f>IF(I26="Less(-)",-1,1)</f>
        <v>1</v>
      </c>
      <c r="K26" s="23" t="s">
        <v>39</v>
      </c>
      <c r="L26" s="23" t="s">
        <v>4</v>
      </c>
      <c r="M26" s="28"/>
      <c r="N26" s="23"/>
      <c r="O26" s="23"/>
      <c r="P26" s="31"/>
      <c r="Q26" s="23"/>
      <c r="R26" s="23"/>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7"/>
      <c r="BA26" s="29">
        <f>(total_amount_ba($B$2,$D$2,D26,F26,J26,K26,M26))</f>
        <v>5431.5</v>
      </c>
      <c r="BB26" s="38">
        <f>BA26+SUM(N26:AZ26)</f>
        <v>5431.5</v>
      </c>
      <c r="BC26" s="35" t="str">
        <f>SpellNumber(L26,BB26)</f>
        <v>INR  Five Thousand Four Hundred &amp; Thirty One  and Paise Fifty Only</v>
      </c>
      <c r="IA26" s="21">
        <v>1.13</v>
      </c>
      <c r="IB26" s="21" t="s">
        <v>120</v>
      </c>
      <c r="IC26" s="21" t="s">
        <v>67</v>
      </c>
      <c r="ID26" s="21">
        <v>75</v>
      </c>
      <c r="IE26" s="22" t="s">
        <v>74</v>
      </c>
      <c r="IF26" s="22" t="s">
        <v>41</v>
      </c>
      <c r="IG26" s="22" t="s">
        <v>42</v>
      </c>
      <c r="IH26" s="22">
        <v>213</v>
      </c>
      <c r="II26" s="22" t="s">
        <v>37</v>
      </c>
    </row>
    <row r="27" spans="1:243" s="21" customFormat="1" ht="99">
      <c r="A27" s="40">
        <v>1.14</v>
      </c>
      <c r="B27" s="70" t="s">
        <v>121</v>
      </c>
      <c r="C27" s="26" t="s">
        <v>68</v>
      </c>
      <c r="D27" s="102"/>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4"/>
      <c r="IA27" s="21">
        <v>1.14</v>
      </c>
      <c r="IB27" s="21" t="s">
        <v>121</v>
      </c>
      <c r="IC27" s="21" t="s">
        <v>68</v>
      </c>
      <c r="IE27" s="22"/>
      <c r="IF27" s="22"/>
      <c r="IG27" s="22"/>
      <c r="IH27" s="22"/>
      <c r="II27" s="22"/>
    </row>
    <row r="28" spans="1:243" s="21" customFormat="1" ht="28.5">
      <c r="A28" s="40">
        <v>1.15</v>
      </c>
      <c r="B28" s="71" t="s">
        <v>122</v>
      </c>
      <c r="C28" s="26" t="s">
        <v>69</v>
      </c>
      <c r="D28" s="41">
        <v>2</v>
      </c>
      <c r="E28" s="45" t="s">
        <v>75</v>
      </c>
      <c r="F28" s="42">
        <v>484.21</v>
      </c>
      <c r="G28" s="27"/>
      <c r="H28" s="23"/>
      <c r="I28" s="32" t="s">
        <v>38</v>
      </c>
      <c r="J28" s="33">
        <f>IF(I28="Less(-)",-1,1)</f>
        <v>1</v>
      </c>
      <c r="K28" s="23" t="s">
        <v>39</v>
      </c>
      <c r="L28" s="23" t="s">
        <v>4</v>
      </c>
      <c r="M28" s="28"/>
      <c r="N28" s="23"/>
      <c r="O28" s="23"/>
      <c r="P28" s="31"/>
      <c r="Q28" s="23"/>
      <c r="R28" s="23"/>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7"/>
      <c r="BA28" s="29">
        <f>(total_amount_ba($B$2,$D$2,D28,F28,J28,K28,M28))</f>
        <v>968.42</v>
      </c>
      <c r="BB28" s="38">
        <f>BA28+SUM(N28:AZ28)</f>
        <v>968.42</v>
      </c>
      <c r="BC28" s="35" t="str">
        <f>SpellNumber(L28,BB28)</f>
        <v>INR  Nine Hundred &amp; Sixty Eight  and Paise Forty Two Only</v>
      </c>
      <c r="IA28" s="21">
        <v>1.15</v>
      </c>
      <c r="IB28" s="21" t="s">
        <v>122</v>
      </c>
      <c r="IC28" s="21" t="s">
        <v>69</v>
      </c>
      <c r="ID28" s="21">
        <v>2</v>
      </c>
      <c r="IE28" s="22" t="s">
        <v>75</v>
      </c>
      <c r="IF28" s="22"/>
      <c r="IG28" s="22"/>
      <c r="IH28" s="22"/>
      <c r="II28" s="22"/>
    </row>
    <row r="29" spans="1:243" s="21" customFormat="1" ht="68.25" customHeight="1">
      <c r="A29" s="40">
        <v>1.16</v>
      </c>
      <c r="B29" s="78" t="s">
        <v>175</v>
      </c>
      <c r="C29" s="26" t="s">
        <v>70</v>
      </c>
      <c r="D29" s="102"/>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4"/>
      <c r="IA29" s="21">
        <v>1.16</v>
      </c>
      <c r="IB29" s="21" t="s">
        <v>175</v>
      </c>
      <c r="IC29" s="21" t="s">
        <v>70</v>
      </c>
      <c r="IE29" s="22"/>
      <c r="IF29" s="22"/>
      <c r="IG29" s="22"/>
      <c r="IH29" s="22"/>
      <c r="II29" s="22"/>
    </row>
    <row r="30" spans="1:243" s="21" customFormat="1" ht="42.75">
      <c r="A30" s="40">
        <v>1.17</v>
      </c>
      <c r="B30" s="78" t="s">
        <v>123</v>
      </c>
      <c r="C30" s="26" t="s">
        <v>71</v>
      </c>
      <c r="D30" s="41">
        <v>118</v>
      </c>
      <c r="E30" s="45" t="s">
        <v>74</v>
      </c>
      <c r="F30" s="42">
        <v>950.93</v>
      </c>
      <c r="G30" s="27"/>
      <c r="H30" s="23"/>
      <c r="I30" s="32" t="s">
        <v>38</v>
      </c>
      <c r="J30" s="33">
        <f>IF(I30="Less(-)",-1,1)</f>
        <v>1</v>
      </c>
      <c r="K30" s="23" t="s">
        <v>39</v>
      </c>
      <c r="L30" s="23" t="s">
        <v>4</v>
      </c>
      <c r="M30" s="28"/>
      <c r="N30" s="23"/>
      <c r="O30" s="23"/>
      <c r="P30" s="31"/>
      <c r="Q30" s="23"/>
      <c r="R30" s="23"/>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7"/>
      <c r="BA30" s="29">
        <f>(total_amount_ba($B$2,$D$2,D30,F30,J30,K30,M30))</f>
        <v>112209.74</v>
      </c>
      <c r="BB30" s="38">
        <f>BA30+SUM(N30:AZ30)</f>
        <v>112209.74</v>
      </c>
      <c r="BC30" s="35" t="str">
        <f>SpellNumber(L30,BB30)</f>
        <v>INR  One Lakh Twelve Thousand Two Hundred &amp; Nine  and Paise Seventy Four Only</v>
      </c>
      <c r="IA30" s="21">
        <v>1.17</v>
      </c>
      <c r="IB30" s="21" t="s">
        <v>123</v>
      </c>
      <c r="IC30" s="21" t="s">
        <v>71</v>
      </c>
      <c r="ID30" s="21">
        <v>118</v>
      </c>
      <c r="IE30" s="22" t="s">
        <v>74</v>
      </c>
      <c r="IF30" s="22"/>
      <c r="IG30" s="22"/>
      <c r="IH30" s="22"/>
      <c r="II30" s="22"/>
    </row>
    <row r="31" spans="1:243" s="21" customFormat="1" ht="73.5" customHeight="1">
      <c r="A31" s="40">
        <v>1.18</v>
      </c>
      <c r="B31" s="69" t="s">
        <v>124</v>
      </c>
      <c r="C31" s="26" t="s">
        <v>59</v>
      </c>
      <c r="D31" s="102"/>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4"/>
      <c r="IA31" s="21">
        <v>1.18</v>
      </c>
      <c r="IB31" s="47" t="s">
        <v>124</v>
      </c>
      <c r="IC31" s="21" t="s">
        <v>59</v>
      </c>
      <c r="IE31" s="22"/>
      <c r="IF31" s="22"/>
      <c r="IG31" s="22"/>
      <c r="IH31" s="22"/>
      <c r="II31" s="22"/>
    </row>
    <row r="32" spans="1:243" s="21" customFormat="1" ht="66">
      <c r="A32" s="40">
        <v>1.19</v>
      </c>
      <c r="B32" s="69" t="s">
        <v>125</v>
      </c>
      <c r="C32" s="26" t="s">
        <v>72</v>
      </c>
      <c r="D32" s="41">
        <v>35</v>
      </c>
      <c r="E32" s="45" t="s">
        <v>74</v>
      </c>
      <c r="F32" s="42">
        <v>889.79</v>
      </c>
      <c r="G32" s="27"/>
      <c r="H32" s="23"/>
      <c r="I32" s="32" t="s">
        <v>38</v>
      </c>
      <c r="J32" s="33">
        <f>IF(I32="Less(-)",-1,1)</f>
        <v>1</v>
      </c>
      <c r="K32" s="23" t="s">
        <v>39</v>
      </c>
      <c r="L32" s="23" t="s">
        <v>4</v>
      </c>
      <c r="M32" s="28"/>
      <c r="N32" s="23"/>
      <c r="O32" s="23"/>
      <c r="P32" s="31"/>
      <c r="Q32" s="23"/>
      <c r="R32" s="23"/>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7"/>
      <c r="BA32" s="29">
        <f>(total_amount_ba($B$2,$D$2,D32,F32,J32,K32,M32))</f>
        <v>31142.65</v>
      </c>
      <c r="BB32" s="38">
        <f>BA32+SUM(N32:AZ32)</f>
        <v>31142.65</v>
      </c>
      <c r="BC32" s="35" t="str">
        <f>SpellNumber(L32,BB32)</f>
        <v>INR  Thirty One Thousand One Hundred &amp; Forty Two  and Paise Sixty Five Only</v>
      </c>
      <c r="IA32" s="21">
        <v>1.19</v>
      </c>
      <c r="IB32" s="21" t="s">
        <v>125</v>
      </c>
      <c r="IC32" s="21" t="s">
        <v>72</v>
      </c>
      <c r="ID32" s="21">
        <v>35</v>
      </c>
      <c r="IE32" s="22" t="s">
        <v>74</v>
      </c>
      <c r="IF32" s="22"/>
      <c r="IG32" s="22"/>
      <c r="IH32" s="22"/>
      <c r="II32" s="22"/>
    </row>
    <row r="33" spans="1:243" s="21" customFormat="1" ht="42.75">
      <c r="A33" s="40">
        <v>1.2</v>
      </c>
      <c r="B33" s="69" t="s">
        <v>126</v>
      </c>
      <c r="C33" s="26" t="s">
        <v>80</v>
      </c>
      <c r="D33" s="41">
        <v>5</v>
      </c>
      <c r="E33" s="45" t="s">
        <v>74</v>
      </c>
      <c r="F33" s="42">
        <v>503.87</v>
      </c>
      <c r="G33" s="27"/>
      <c r="H33" s="23"/>
      <c r="I33" s="32" t="s">
        <v>38</v>
      </c>
      <c r="J33" s="33">
        <f>IF(I33="Less(-)",-1,1)</f>
        <v>1</v>
      </c>
      <c r="K33" s="23" t="s">
        <v>39</v>
      </c>
      <c r="L33" s="23" t="s">
        <v>4</v>
      </c>
      <c r="M33" s="28"/>
      <c r="N33" s="23"/>
      <c r="O33" s="23"/>
      <c r="P33" s="31"/>
      <c r="Q33" s="23"/>
      <c r="R33" s="23"/>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7"/>
      <c r="BA33" s="29">
        <f>(total_amount_ba($B$2,$D$2,D33,F33,J33,K33,M33))</f>
        <v>2519.35</v>
      </c>
      <c r="BB33" s="38">
        <f>BA33+SUM(N33:AZ33)</f>
        <v>2519.35</v>
      </c>
      <c r="BC33" s="35" t="str">
        <f>SpellNumber(L33,BB33)</f>
        <v>INR  Two Thousand Five Hundred &amp; Nineteen  and Paise Thirty Five Only</v>
      </c>
      <c r="IA33" s="21">
        <v>1.2</v>
      </c>
      <c r="IB33" s="21" t="s">
        <v>126</v>
      </c>
      <c r="IC33" s="21" t="s">
        <v>80</v>
      </c>
      <c r="ID33" s="21">
        <v>5</v>
      </c>
      <c r="IE33" s="22" t="s">
        <v>74</v>
      </c>
      <c r="IF33" s="22"/>
      <c r="IG33" s="22"/>
      <c r="IH33" s="22"/>
      <c r="II33" s="22"/>
    </row>
    <row r="34" spans="1:243" s="21" customFormat="1" ht="42.75">
      <c r="A34" s="40">
        <v>1.21</v>
      </c>
      <c r="B34" s="69" t="s">
        <v>127</v>
      </c>
      <c r="C34" s="26" t="s">
        <v>81</v>
      </c>
      <c r="D34" s="41">
        <v>35</v>
      </c>
      <c r="E34" s="45" t="s">
        <v>74</v>
      </c>
      <c r="F34" s="42">
        <v>592.85</v>
      </c>
      <c r="G34" s="27"/>
      <c r="H34" s="23"/>
      <c r="I34" s="32" t="s">
        <v>38</v>
      </c>
      <c r="J34" s="33">
        <f>IF(I34="Less(-)",-1,1)</f>
        <v>1</v>
      </c>
      <c r="K34" s="23" t="s">
        <v>39</v>
      </c>
      <c r="L34" s="23" t="s">
        <v>4</v>
      </c>
      <c r="M34" s="28"/>
      <c r="N34" s="23"/>
      <c r="O34" s="23"/>
      <c r="P34" s="31"/>
      <c r="Q34" s="23"/>
      <c r="R34" s="23"/>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7"/>
      <c r="BA34" s="29">
        <f>(total_amount_ba($B$2,$D$2,D34,F34,J34,K34,M34))</f>
        <v>20749.75</v>
      </c>
      <c r="BB34" s="38">
        <f>BA34+SUM(N34:AZ34)</f>
        <v>20749.75</v>
      </c>
      <c r="BC34" s="35" t="str">
        <f>SpellNumber(L34,BB34)</f>
        <v>INR  Twenty Thousand Seven Hundred &amp; Forty Nine  and Paise Seventy Five Only</v>
      </c>
      <c r="IA34" s="21">
        <v>1.21</v>
      </c>
      <c r="IB34" s="21" t="s">
        <v>127</v>
      </c>
      <c r="IC34" s="21" t="s">
        <v>81</v>
      </c>
      <c r="ID34" s="21">
        <v>35</v>
      </c>
      <c r="IE34" s="22" t="s">
        <v>74</v>
      </c>
      <c r="IF34" s="22"/>
      <c r="IG34" s="22"/>
      <c r="IH34" s="22"/>
      <c r="II34" s="22"/>
    </row>
    <row r="35" spans="1:243" s="21" customFormat="1" ht="49.5">
      <c r="A35" s="40">
        <v>1.22</v>
      </c>
      <c r="B35" s="70" t="s">
        <v>78</v>
      </c>
      <c r="C35" s="26" t="s">
        <v>82</v>
      </c>
      <c r="D35" s="102"/>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4"/>
      <c r="IA35" s="21">
        <v>1.22</v>
      </c>
      <c r="IB35" s="21" t="s">
        <v>78</v>
      </c>
      <c r="IC35" s="21" t="s">
        <v>82</v>
      </c>
      <c r="IE35" s="22"/>
      <c r="IF35" s="22"/>
      <c r="IG35" s="22"/>
      <c r="IH35" s="22"/>
      <c r="II35" s="22"/>
    </row>
    <row r="36" spans="1:243" s="21" customFormat="1" ht="42.75">
      <c r="A36" s="40">
        <v>1.23</v>
      </c>
      <c r="B36" s="71" t="s">
        <v>79</v>
      </c>
      <c r="C36" s="26" t="s">
        <v>83</v>
      </c>
      <c r="D36" s="41">
        <v>80</v>
      </c>
      <c r="E36" s="45" t="s">
        <v>74</v>
      </c>
      <c r="F36" s="42">
        <v>96.22</v>
      </c>
      <c r="G36" s="27"/>
      <c r="H36" s="23"/>
      <c r="I36" s="32" t="s">
        <v>38</v>
      </c>
      <c r="J36" s="33">
        <f>IF(I36="Less(-)",-1,1)</f>
        <v>1</v>
      </c>
      <c r="K36" s="23" t="s">
        <v>39</v>
      </c>
      <c r="L36" s="23" t="s">
        <v>4</v>
      </c>
      <c r="M36" s="28"/>
      <c r="N36" s="23"/>
      <c r="O36" s="23"/>
      <c r="P36" s="31"/>
      <c r="Q36" s="23"/>
      <c r="R36" s="23"/>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7"/>
      <c r="BA36" s="29">
        <f>(total_amount_ba($B$2,$D$2,D36,F36,J36,K36,M36))</f>
        <v>7697.6</v>
      </c>
      <c r="BB36" s="38">
        <f>BA36+SUM(N36:AZ36)</f>
        <v>7697.6</v>
      </c>
      <c r="BC36" s="35" t="str">
        <f>SpellNumber(L36,BB36)</f>
        <v>INR  Seven Thousand Six Hundred &amp; Ninety Seven  and Paise Sixty Only</v>
      </c>
      <c r="IA36" s="21">
        <v>1.23</v>
      </c>
      <c r="IB36" s="21" t="s">
        <v>79</v>
      </c>
      <c r="IC36" s="21" t="s">
        <v>83</v>
      </c>
      <c r="ID36" s="21">
        <v>80</v>
      </c>
      <c r="IE36" s="22" t="s">
        <v>74</v>
      </c>
      <c r="IF36" s="22"/>
      <c r="IG36" s="22"/>
      <c r="IH36" s="22"/>
      <c r="II36" s="22"/>
    </row>
    <row r="37" spans="1:243" s="21" customFormat="1" ht="49.5">
      <c r="A37" s="40">
        <v>1.24</v>
      </c>
      <c r="B37" s="69" t="s">
        <v>128</v>
      </c>
      <c r="C37" s="26" t="s">
        <v>84</v>
      </c>
      <c r="D37" s="102"/>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4"/>
      <c r="IA37" s="21">
        <v>1.24</v>
      </c>
      <c r="IB37" s="21" t="s">
        <v>128</v>
      </c>
      <c r="IC37" s="21" t="s">
        <v>84</v>
      </c>
      <c r="IE37" s="22"/>
      <c r="IF37" s="22"/>
      <c r="IG37" s="22"/>
      <c r="IH37" s="22"/>
      <c r="II37" s="22"/>
    </row>
    <row r="38" spans="1:243" s="21" customFormat="1" ht="42.75">
      <c r="A38" s="40">
        <v>1.25</v>
      </c>
      <c r="B38" s="69" t="s">
        <v>129</v>
      </c>
      <c r="C38" s="26" t="s">
        <v>85</v>
      </c>
      <c r="D38" s="41">
        <v>10</v>
      </c>
      <c r="E38" s="45" t="s">
        <v>74</v>
      </c>
      <c r="F38" s="42">
        <v>118.98</v>
      </c>
      <c r="G38" s="27"/>
      <c r="H38" s="23"/>
      <c r="I38" s="32" t="s">
        <v>38</v>
      </c>
      <c r="J38" s="33">
        <f>IF(I38="Less(-)",-1,1)</f>
        <v>1</v>
      </c>
      <c r="K38" s="23" t="s">
        <v>39</v>
      </c>
      <c r="L38" s="23" t="s">
        <v>4</v>
      </c>
      <c r="M38" s="28"/>
      <c r="N38" s="23"/>
      <c r="O38" s="23"/>
      <c r="P38" s="31"/>
      <c r="Q38" s="23"/>
      <c r="R38" s="23"/>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7"/>
      <c r="BA38" s="29">
        <f>(total_amount_ba($B$2,$D$2,D38,F38,J38,K38,M38))</f>
        <v>1189.8</v>
      </c>
      <c r="BB38" s="38">
        <f>BA38+SUM(N38:AZ38)</f>
        <v>1189.8</v>
      </c>
      <c r="BC38" s="35" t="str">
        <f>SpellNumber(L38,BB38)</f>
        <v>INR  One Thousand One Hundred &amp; Eighty Nine  and Paise Eighty Only</v>
      </c>
      <c r="IA38" s="21">
        <v>1.25</v>
      </c>
      <c r="IB38" s="21" t="s">
        <v>129</v>
      </c>
      <c r="IC38" s="21" t="s">
        <v>85</v>
      </c>
      <c r="ID38" s="21">
        <v>10</v>
      </c>
      <c r="IE38" s="22" t="s">
        <v>74</v>
      </c>
      <c r="IF38" s="22"/>
      <c r="IG38" s="22"/>
      <c r="IH38" s="22"/>
      <c r="II38" s="22"/>
    </row>
    <row r="39" spans="1:243" s="21" customFormat="1" ht="148.5">
      <c r="A39" s="40">
        <v>1.26</v>
      </c>
      <c r="B39" s="69" t="s">
        <v>130</v>
      </c>
      <c r="C39" s="26" t="s">
        <v>86</v>
      </c>
      <c r="D39" s="102"/>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4"/>
      <c r="IA39" s="21">
        <v>1.26</v>
      </c>
      <c r="IB39" s="21" t="s">
        <v>130</v>
      </c>
      <c r="IC39" s="21" t="s">
        <v>86</v>
      </c>
      <c r="IE39" s="22"/>
      <c r="IF39" s="22"/>
      <c r="IG39" s="22"/>
      <c r="IH39" s="22"/>
      <c r="II39" s="22"/>
    </row>
    <row r="40" spans="1:243" s="21" customFormat="1" ht="42.75">
      <c r="A40" s="40">
        <v>1.27</v>
      </c>
      <c r="B40" s="69" t="s">
        <v>131</v>
      </c>
      <c r="C40" s="26" t="s">
        <v>87</v>
      </c>
      <c r="D40" s="41">
        <v>1</v>
      </c>
      <c r="E40" s="45" t="s">
        <v>75</v>
      </c>
      <c r="F40" s="42">
        <v>17096.29</v>
      </c>
      <c r="G40" s="27"/>
      <c r="H40" s="23"/>
      <c r="I40" s="32" t="s">
        <v>38</v>
      </c>
      <c r="J40" s="33">
        <f aca="true" t="shared" si="0" ref="J40:J50">IF(I40="Less(-)",-1,1)</f>
        <v>1</v>
      </c>
      <c r="K40" s="23" t="s">
        <v>39</v>
      </c>
      <c r="L40" s="23" t="s">
        <v>4</v>
      </c>
      <c r="M40" s="28"/>
      <c r="N40" s="23"/>
      <c r="O40" s="23"/>
      <c r="P40" s="31"/>
      <c r="Q40" s="23"/>
      <c r="R40" s="23"/>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7"/>
      <c r="BA40" s="29">
        <f>(total_amount_ba($B$2,$D$2,D40,F40,J40,K40,M40))</f>
        <v>17096.29</v>
      </c>
      <c r="BB40" s="38">
        <f aca="true" t="shared" si="1" ref="BB40:BB50">BA40+SUM(N40:AZ40)</f>
        <v>17096.29</v>
      </c>
      <c r="BC40" s="35" t="str">
        <f aca="true" t="shared" si="2" ref="BC40:BC50">SpellNumber(L40,BB40)</f>
        <v>INR  Seventeen Thousand  &amp;Ninety Six  and Paise Twenty Nine Only</v>
      </c>
      <c r="IA40" s="21">
        <v>1.27</v>
      </c>
      <c r="IB40" s="21" t="s">
        <v>131</v>
      </c>
      <c r="IC40" s="21" t="s">
        <v>87</v>
      </c>
      <c r="ID40" s="21">
        <v>1</v>
      </c>
      <c r="IE40" s="22" t="s">
        <v>75</v>
      </c>
      <c r="IF40" s="22"/>
      <c r="IG40" s="22"/>
      <c r="IH40" s="22"/>
      <c r="II40" s="22"/>
    </row>
    <row r="41" spans="1:243" s="21" customFormat="1" ht="132">
      <c r="A41" s="40">
        <v>1.28</v>
      </c>
      <c r="B41" s="69" t="s">
        <v>132</v>
      </c>
      <c r="C41" s="26" t="s">
        <v>88</v>
      </c>
      <c r="D41" s="102"/>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4"/>
      <c r="IA41" s="21">
        <v>1.28</v>
      </c>
      <c r="IB41" s="21" t="s">
        <v>132</v>
      </c>
      <c r="IC41" s="21" t="s">
        <v>88</v>
      </c>
      <c r="IE41" s="22"/>
      <c r="IF41" s="22"/>
      <c r="IG41" s="22"/>
      <c r="IH41" s="22"/>
      <c r="II41" s="22"/>
    </row>
    <row r="42" spans="1:243" s="21" customFormat="1" ht="42.75">
      <c r="A42" s="40">
        <v>1.29</v>
      </c>
      <c r="B42" s="69" t="s">
        <v>133</v>
      </c>
      <c r="C42" s="26" t="s">
        <v>89</v>
      </c>
      <c r="D42" s="41">
        <v>5</v>
      </c>
      <c r="E42" s="45" t="s">
        <v>75</v>
      </c>
      <c r="F42" s="42">
        <v>2363.1</v>
      </c>
      <c r="G42" s="27"/>
      <c r="H42" s="23"/>
      <c r="I42" s="32" t="s">
        <v>38</v>
      </c>
      <c r="J42" s="33">
        <f t="shared" si="0"/>
        <v>1</v>
      </c>
      <c r="K42" s="23" t="s">
        <v>39</v>
      </c>
      <c r="L42" s="23" t="s">
        <v>4</v>
      </c>
      <c r="M42" s="28"/>
      <c r="N42" s="23"/>
      <c r="O42" s="23"/>
      <c r="P42" s="31"/>
      <c r="Q42" s="23"/>
      <c r="R42" s="23"/>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7"/>
      <c r="BA42" s="29">
        <f>(total_amount_ba($B$2,$D$2,D42,F42,J42,K42,M42))</f>
        <v>11815.5</v>
      </c>
      <c r="BB42" s="38">
        <f t="shared" si="1"/>
        <v>11815.5</v>
      </c>
      <c r="BC42" s="35" t="str">
        <f t="shared" si="2"/>
        <v>INR  Eleven Thousand Eight Hundred &amp; Fifteen  and Paise Fifty Only</v>
      </c>
      <c r="IA42" s="21">
        <v>1.29</v>
      </c>
      <c r="IB42" s="21" t="s">
        <v>133</v>
      </c>
      <c r="IC42" s="21" t="s">
        <v>89</v>
      </c>
      <c r="ID42" s="21">
        <v>5</v>
      </c>
      <c r="IE42" s="22" t="s">
        <v>75</v>
      </c>
      <c r="IF42" s="22"/>
      <c r="IG42" s="22"/>
      <c r="IH42" s="22"/>
      <c r="II42" s="22"/>
    </row>
    <row r="43" spans="1:243" s="21" customFormat="1" ht="99">
      <c r="A43" s="40">
        <v>1.3</v>
      </c>
      <c r="B43" s="69" t="s">
        <v>134</v>
      </c>
      <c r="C43" s="26" t="s">
        <v>90</v>
      </c>
      <c r="D43" s="41">
        <v>30</v>
      </c>
      <c r="E43" s="45" t="s">
        <v>138</v>
      </c>
      <c r="F43" s="42">
        <v>284.52</v>
      </c>
      <c r="G43" s="27"/>
      <c r="H43" s="23"/>
      <c r="I43" s="32" t="s">
        <v>38</v>
      </c>
      <c r="J43" s="33">
        <f t="shared" si="0"/>
        <v>1</v>
      </c>
      <c r="K43" s="23" t="s">
        <v>39</v>
      </c>
      <c r="L43" s="23" t="s">
        <v>4</v>
      </c>
      <c r="M43" s="28"/>
      <c r="N43" s="23"/>
      <c r="O43" s="23"/>
      <c r="P43" s="31"/>
      <c r="Q43" s="23"/>
      <c r="R43" s="23"/>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7"/>
      <c r="BA43" s="29">
        <f>(total_amount_ba($B$2,$D$2,D43,F43,J43,K43,M43))</f>
        <v>8535.6</v>
      </c>
      <c r="BB43" s="38">
        <f t="shared" si="1"/>
        <v>8535.6</v>
      </c>
      <c r="BC43" s="35" t="str">
        <f t="shared" si="2"/>
        <v>INR  Eight Thousand Five Hundred &amp; Thirty Five  and Paise Sixty Only</v>
      </c>
      <c r="IA43" s="21">
        <v>1.3</v>
      </c>
      <c r="IB43" s="21" t="s">
        <v>134</v>
      </c>
      <c r="IC43" s="21" t="s">
        <v>90</v>
      </c>
      <c r="ID43" s="21">
        <v>30</v>
      </c>
      <c r="IE43" s="22" t="s">
        <v>138</v>
      </c>
      <c r="IF43" s="22"/>
      <c r="IG43" s="22"/>
      <c r="IH43" s="22"/>
      <c r="II43" s="22"/>
    </row>
    <row r="44" spans="1:243" s="21" customFormat="1" ht="181.5">
      <c r="A44" s="40">
        <v>1.31</v>
      </c>
      <c r="B44" s="69" t="s">
        <v>135</v>
      </c>
      <c r="C44" s="26" t="s">
        <v>91</v>
      </c>
      <c r="D44" s="41">
        <v>12</v>
      </c>
      <c r="E44" s="45" t="s">
        <v>75</v>
      </c>
      <c r="F44" s="42">
        <v>2027.88</v>
      </c>
      <c r="G44" s="27"/>
      <c r="H44" s="23"/>
      <c r="I44" s="32" t="s">
        <v>38</v>
      </c>
      <c r="J44" s="33">
        <f>IF(I44="Less(-)",-1,1)</f>
        <v>1</v>
      </c>
      <c r="K44" s="23" t="s">
        <v>39</v>
      </c>
      <c r="L44" s="23" t="s">
        <v>4</v>
      </c>
      <c r="M44" s="28"/>
      <c r="N44" s="23"/>
      <c r="O44" s="23"/>
      <c r="P44" s="31"/>
      <c r="Q44" s="23"/>
      <c r="R44" s="23"/>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7"/>
      <c r="BA44" s="29">
        <f>(total_amount_ba($B$2,$D$2,D44,F44,J44,K44,M44))</f>
        <v>24334.56</v>
      </c>
      <c r="BB44" s="38">
        <f>BA44+SUM(N44:AZ44)</f>
        <v>24334.56</v>
      </c>
      <c r="BC44" s="35" t="str">
        <f>SpellNumber(L44,BB44)</f>
        <v>INR  Twenty Four Thousand Three Hundred &amp; Thirty Four  and Paise Fifty Six Only</v>
      </c>
      <c r="IA44" s="21">
        <v>1.31</v>
      </c>
      <c r="IB44" s="21" t="s">
        <v>135</v>
      </c>
      <c r="IC44" s="21" t="s">
        <v>91</v>
      </c>
      <c r="ID44" s="21">
        <v>12</v>
      </c>
      <c r="IE44" s="22" t="s">
        <v>75</v>
      </c>
      <c r="IF44" s="22"/>
      <c r="IG44" s="22"/>
      <c r="IH44" s="22"/>
      <c r="II44" s="22"/>
    </row>
    <row r="45" spans="1:243" s="21" customFormat="1" ht="49.5">
      <c r="A45" s="40">
        <v>1.32</v>
      </c>
      <c r="B45" s="69" t="s">
        <v>136</v>
      </c>
      <c r="C45" s="26" t="s">
        <v>92</v>
      </c>
      <c r="D45" s="41">
        <v>2500</v>
      </c>
      <c r="E45" s="45" t="s">
        <v>139</v>
      </c>
      <c r="F45" s="67">
        <v>1.03</v>
      </c>
      <c r="G45" s="27"/>
      <c r="H45" s="23"/>
      <c r="I45" s="32" t="s">
        <v>38</v>
      </c>
      <c r="J45" s="33">
        <f>IF(I45="Less(-)",-1,1)</f>
        <v>1</v>
      </c>
      <c r="K45" s="23" t="s">
        <v>39</v>
      </c>
      <c r="L45" s="23" t="s">
        <v>4</v>
      </c>
      <c r="M45" s="28"/>
      <c r="N45" s="23"/>
      <c r="O45" s="23"/>
      <c r="P45" s="31"/>
      <c r="Q45" s="23"/>
      <c r="R45" s="23"/>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7"/>
      <c r="BA45" s="29">
        <f>(total_amount_ba($B$2,$D$2,D45,F45,J45,K45,M45))</f>
        <v>2575</v>
      </c>
      <c r="BB45" s="38">
        <f t="shared" si="1"/>
        <v>2575</v>
      </c>
      <c r="BC45" s="35" t="str">
        <f t="shared" si="2"/>
        <v>INR  Two Thousand Five Hundred &amp; Seventy Five  Only</v>
      </c>
      <c r="IA45" s="21">
        <v>1.32</v>
      </c>
      <c r="IB45" s="21" t="s">
        <v>136</v>
      </c>
      <c r="IC45" s="21" t="s">
        <v>92</v>
      </c>
      <c r="ID45" s="21">
        <v>2500</v>
      </c>
      <c r="IE45" s="22" t="s">
        <v>139</v>
      </c>
      <c r="IF45" s="22"/>
      <c r="IG45" s="22"/>
      <c r="IH45" s="22"/>
      <c r="II45" s="22"/>
    </row>
    <row r="46" spans="1:243" s="21" customFormat="1" ht="99">
      <c r="A46" s="40">
        <v>1.33</v>
      </c>
      <c r="B46" s="69" t="s">
        <v>137</v>
      </c>
      <c r="C46" s="26" t="s">
        <v>93</v>
      </c>
      <c r="D46" s="41">
        <v>13</v>
      </c>
      <c r="E46" s="45" t="s">
        <v>75</v>
      </c>
      <c r="F46" s="42">
        <v>236.93</v>
      </c>
      <c r="G46" s="27"/>
      <c r="H46" s="23"/>
      <c r="I46" s="32" t="s">
        <v>38</v>
      </c>
      <c r="J46" s="33">
        <f t="shared" si="0"/>
        <v>1</v>
      </c>
      <c r="K46" s="23" t="s">
        <v>39</v>
      </c>
      <c r="L46" s="23" t="s">
        <v>4</v>
      </c>
      <c r="M46" s="28"/>
      <c r="N46" s="23"/>
      <c r="O46" s="23"/>
      <c r="P46" s="31"/>
      <c r="Q46" s="23"/>
      <c r="R46" s="23"/>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7"/>
      <c r="BA46" s="29">
        <f>(total_amount_ba($B$2,$D$2,D46,F46,J46,K46,M46))</f>
        <v>3080.09</v>
      </c>
      <c r="BB46" s="38">
        <f t="shared" si="1"/>
        <v>3080.09</v>
      </c>
      <c r="BC46" s="35" t="str">
        <f t="shared" si="2"/>
        <v>INR  Three Thousand  &amp;Eighty  and Paise Nine Only</v>
      </c>
      <c r="IA46" s="21">
        <v>1.33</v>
      </c>
      <c r="IB46" s="21" t="s">
        <v>137</v>
      </c>
      <c r="IC46" s="21" t="s">
        <v>93</v>
      </c>
      <c r="ID46" s="21">
        <v>13</v>
      </c>
      <c r="IE46" s="22" t="s">
        <v>75</v>
      </c>
      <c r="IF46" s="22"/>
      <c r="IG46" s="22"/>
      <c r="IH46" s="22"/>
      <c r="II46" s="22"/>
    </row>
    <row r="47" spans="1:243" s="21" customFormat="1" ht="126">
      <c r="A47" s="40">
        <v>1.34</v>
      </c>
      <c r="B47" s="72" t="s">
        <v>140</v>
      </c>
      <c r="C47" s="26" t="s">
        <v>94</v>
      </c>
      <c r="D47" s="102"/>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4"/>
      <c r="IA47" s="21">
        <v>1.34</v>
      </c>
      <c r="IB47" s="21" t="s">
        <v>140</v>
      </c>
      <c r="IC47" s="21" t="s">
        <v>94</v>
      </c>
      <c r="IE47" s="22"/>
      <c r="IF47" s="22"/>
      <c r="IG47" s="22"/>
      <c r="IH47" s="22"/>
      <c r="II47" s="22"/>
    </row>
    <row r="48" spans="1:243" s="21" customFormat="1" ht="42.75">
      <c r="A48" s="40">
        <v>1.35</v>
      </c>
      <c r="B48" s="73" t="s">
        <v>141</v>
      </c>
      <c r="C48" s="26" t="s">
        <v>95</v>
      </c>
      <c r="D48" s="41">
        <v>750</v>
      </c>
      <c r="E48" s="45" t="s">
        <v>74</v>
      </c>
      <c r="F48" s="42">
        <v>543.18</v>
      </c>
      <c r="G48" s="27"/>
      <c r="H48" s="23"/>
      <c r="I48" s="32" t="s">
        <v>38</v>
      </c>
      <c r="J48" s="33">
        <f t="shared" si="0"/>
        <v>1</v>
      </c>
      <c r="K48" s="23" t="s">
        <v>39</v>
      </c>
      <c r="L48" s="23" t="s">
        <v>4</v>
      </c>
      <c r="M48" s="28"/>
      <c r="N48" s="23"/>
      <c r="O48" s="23"/>
      <c r="P48" s="31"/>
      <c r="Q48" s="23"/>
      <c r="R48" s="23"/>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7"/>
      <c r="BA48" s="29">
        <f>(total_amount_ba($B$2,$D$2,D48,F48,J48,K48,M48))</f>
        <v>407385</v>
      </c>
      <c r="BB48" s="38">
        <f t="shared" si="1"/>
        <v>407385</v>
      </c>
      <c r="BC48" s="35" t="str">
        <f t="shared" si="2"/>
        <v>INR  Four Lakh Seven Thousand Three Hundred &amp; Eighty Five  Only</v>
      </c>
      <c r="IA48" s="21">
        <v>1.35</v>
      </c>
      <c r="IB48" s="21" t="s">
        <v>141</v>
      </c>
      <c r="IC48" s="21" t="s">
        <v>95</v>
      </c>
      <c r="ID48" s="21">
        <v>750</v>
      </c>
      <c r="IE48" s="22" t="s">
        <v>74</v>
      </c>
      <c r="IF48" s="22"/>
      <c r="IG48" s="22"/>
      <c r="IH48" s="22"/>
      <c r="II48" s="22"/>
    </row>
    <row r="49" spans="1:243" s="21" customFormat="1" ht="94.5">
      <c r="A49" s="40">
        <v>1.36</v>
      </c>
      <c r="B49" s="72" t="s">
        <v>142</v>
      </c>
      <c r="C49" s="26" t="s">
        <v>96</v>
      </c>
      <c r="D49" s="102"/>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4"/>
      <c r="IA49" s="21">
        <v>1.36</v>
      </c>
      <c r="IB49" s="21" t="s">
        <v>142</v>
      </c>
      <c r="IC49" s="21" t="s">
        <v>96</v>
      </c>
      <c r="IE49" s="22"/>
      <c r="IF49" s="22"/>
      <c r="IG49" s="22"/>
      <c r="IH49" s="22"/>
      <c r="II49" s="22"/>
    </row>
    <row r="50" spans="1:243" s="21" customFormat="1" ht="28.5">
      <c r="A50" s="40">
        <v>1.37</v>
      </c>
      <c r="B50" s="73" t="s">
        <v>141</v>
      </c>
      <c r="C50" s="26" t="s">
        <v>97</v>
      </c>
      <c r="D50" s="41">
        <v>100</v>
      </c>
      <c r="E50" s="45" t="s">
        <v>74</v>
      </c>
      <c r="F50" s="42">
        <v>79.67</v>
      </c>
      <c r="G50" s="27"/>
      <c r="H50" s="23"/>
      <c r="I50" s="32" t="s">
        <v>38</v>
      </c>
      <c r="J50" s="33">
        <f t="shared" si="0"/>
        <v>1</v>
      </c>
      <c r="K50" s="23" t="s">
        <v>39</v>
      </c>
      <c r="L50" s="23" t="s">
        <v>4</v>
      </c>
      <c r="M50" s="28"/>
      <c r="N50" s="23"/>
      <c r="O50" s="23"/>
      <c r="P50" s="31"/>
      <c r="Q50" s="23"/>
      <c r="R50" s="23"/>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7"/>
      <c r="BA50" s="29">
        <f>(total_amount_ba($B$2,$D$2,D50,F50,J50,K50,M50))</f>
        <v>7967</v>
      </c>
      <c r="BB50" s="38">
        <f t="shared" si="1"/>
        <v>7967</v>
      </c>
      <c r="BC50" s="35" t="str">
        <f t="shared" si="2"/>
        <v>INR  Seven Thousand Nine Hundred &amp; Sixty Seven  Only</v>
      </c>
      <c r="IA50" s="21">
        <v>1.37</v>
      </c>
      <c r="IB50" s="21" t="s">
        <v>141</v>
      </c>
      <c r="IC50" s="21" t="s">
        <v>97</v>
      </c>
      <c r="ID50" s="21">
        <v>100</v>
      </c>
      <c r="IE50" s="22" t="s">
        <v>74</v>
      </c>
      <c r="IF50" s="22"/>
      <c r="IG50" s="22"/>
      <c r="IH50" s="22"/>
      <c r="II50" s="22"/>
    </row>
    <row r="51" spans="1:243" s="21" customFormat="1" ht="78.75">
      <c r="A51" s="40">
        <v>1.38</v>
      </c>
      <c r="B51" s="72" t="s">
        <v>143</v>
      </c>
      <c r="C51" s="26" t="s">
        <v>98</v>
      </c>
      <c r="D51" s="102"/>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4"/>
      <c r="IA51" s="21">
        <v>1.38</v>
      </c>
      <c r="IB51" s="21" t="s">
        <v>143</v>
      </c>
      <c r="IC51" s="21" t="s">
        <v>98</v>
      </c>
      <c r="IE51" s="22"/>
      <c r="IF51" s="22"/>
      <c r="IG51" s="22"/>
      <c r="IH51" s="22"/>
      <c r="II51" s="22"/>
    </row>
    <row r="52" spans="1:243" s="21" customFormat="1" ht="28.5">
      <c r="A52" s="40">
        <v>1.39</v>
      </c>
      <c r="B52" s="73" t="s">
        <v>141</v>
      </c>
      <c r="C52" s="26" t="s">
        <v>99</v>
      </c>
      <c r="D52" s="41">
        <v>100</v>
      </c>
      <c r="E52" s="45" t="s">
        <v>74</v>
      </c>
      <c r="F52" s="42">
        <v>65.18</v>
      </c>
      <c r="G52" s="27"/>
      <c r="H52" s="23"/>
      <c r="I52" s="32" t="s">
        <v>38</v>
      </c>
      <c r="J52" s="33">
        <f>IF(I52="Less(-)",-1,1)</f>
        <v>1</v>
      </c>
      <c r="K52" s="23" t="s">
        <v>39</v>
      </c>
      <c r="L52" s="23" t="s">
        <v>4</v>
      </c>
      <c r="M52" s="28"/>
      <c r="N52" s="23"/>
      <c r="O52" s="23"/>
      <c r="P52" s="31"/>
      <c r="Q52" s="23"/>
      <c r="R52" s="23"/>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7"/>
      <c r="BA52" s="29">
        <f>(total_amount_ba($B$2,$D$2,D52,F52,J52,K52,M52))</f>
        <v>6518</v>
      </c>
      <c r="BB52" s="38">
        <f>BA52+SUM(N52:AZ52)</f>
        <v>6518</v>
      </c>
      <c r="BC52" s="35" t="str">
        <f>SpellNumber(L52,BB52)</f>
        <v>INR  Six Thousand Five Hundred &amp; Eighteen  Only</v>
      </c>
      <c r="IA52" s="21">
        <v>1.39</v>
      </c>
      <c r="IB52" s="21" t="s">
        <v>141</v>
      </c>
      <c r="IC52" s="21" t="s">
        <v>99</v>
      </c>
      <c r="ID52" s="21">
        <v>100</v>
      </c>
      <c r="IE52" s="22" t="s">
        <v>74</v>
      </c>
      <c r="IF52" s="22"/>
      <c r="IG52" s="22"/>
      <c r="IH52" s="22"/>
      <c r="II52" s="22"/>
    </row>
    <row r="53" spans="1:243" s="21" customFormat="1" ht="126">
      <c r="A53" s="40">
        <v>1.4</v>
      </c>
      <c r="B53" s="72" t="s">
        <v>144</v>
      </c>
      <c r="C53" s="26" t="s">
        <v>100</v>
      </c>
      <c r="D53" s="41">
        <v>20</v>
      </c>
      <c r="E53" s="45" t="s">
        <v>73</v>
      </c>
      <c r="F53" s="42">
        <v>525.59</v>
      </c>
      <c r="G53" s="27"/>
      <c r="H53" s="23"/>
      <c r="I53" s="32" t="s">
        <v>38</v>
      </c>
      <c r="J53" s="33">
        <f aca="true" t="shared" si="3" ref="J53:J68">IF(I53="Less(-)",-1,1)</f>
        <v>1</v>
      </c>
      <c r="K53" s="23" t="s">
        <v>39</v>
      </c>
      <c r="L53" s="23" t="s">
        <v>4</v>
      </c>
      <c r="M53" s="28"/>
      <c r="N53" s="23"/>
      <c r="O53" s="23"/>
      <c r="P53" s="31"/>
      <c r="Q53" s="23"/>
      <c r="R53" s="23"/>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7"/>
      <c r="BA53" s="29">
        <f>(total_amount_ba($B$2,$D$2,D53,F53,J53,K53,M53))</f>
        <v>10511.8</v>
      </c>
      <c r="BB53" s="38">
        <f aca="true" t="shared" si="4" ref="BB53:BB68">BA53+SUM(N53:AZ53)</f>
        <v>10511.8</v>
      </c>
      <c r="BC53" s="35" t="str">
        <f aca="true" t="shared" si="5" ref="BC53:BC68">SpellNumber(L53,BB53)</f>
        <v>INR  Ten Thousand Five Hundred &amp; Eleven  and Paise Eighty Only</v>
      </c>
      <c r="IA53" s="21">
        <v>1.4</v>
      </c>
      <c r="IB53" s="21" t="s">
        <v>144</v>
      </c>
      <c r="IC53" s="21" t="s">
        <v>100</v>
      </c>
      <c r="ID53" s="21">
        <v>20</v>
      </c>
      <c r="IE53" s="22" t="s">
        <v>73</v>
      </c>
      <c r="IF53" s="22"/>
      <c r="IG53" s="22"/>
      <c r="IH53" s="22"/>
      <c r="II53" s="22"/>
    </row>
    <row r="54" spans="1:243" s="21" customFormat="1" ht="78.75">
      <c r="A54" s="40">
        <v>1.41</v>
      </c>
      <c r="B54" s="74" t="s">
        <v>145</v>
      </c>
      <c r="C54" s="26" t="s">
        <v>101</v>
      </c>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4"/>
      <c r="IA54" s="21">
        <v>1.41</v>
      </c>
      <c r="IB54" s="21" t="s">
        <v>145</v>
      </c>
      <c r="IC54" s="21" t="s">
        <v>101</v>
      </c>
      <c r="IE54" s="22"/>
      <c r="IF54" s="22"/>
      <c r="IG54" s="22"/>
      <c r="IH54" s="22"/>
      <c r="II54" s="22"/>
    </row>
    <row r="55" spans="1:243" s="21" customFormat="1" ht="78.75">
      <c r="A55" s="40">
        <v>1.42</v>
      </c>
      <c r="B55" s="74" t="s">
        <v>146</v>
      </c>
      <c r="C55" s="26" t="s">
        <v>102</v>
      </c>
      <c r="D55" s="41">
        <v>1</v>
      </c>
      <c r="E55" s="45" t="s">
        <v>153</v>
      </c>
      <c r="F55" s="42">
        <v>6901.27</v>
      </c>
      <c r="G55" s="27"/>
      <c r="H55" s="23"/>
      <c r="I55" s="32" t="s">
        <v>38</v>
      </c>
      <c r="J55" s="33">
        <f t="shared" si="3"/>
        <v>1</v>
      </c>
      <c r="K55" s="23" t="s">
        <v>39</v>
      </c>
      <c r="L55" s="23" t="s">
        <v>4</v>
      </c>
      <c r="M55" s="28"/>
      <c r="N55" s="23"/>
      <c r="O55" s="23"/>
      <c r="P55" s="31"/>
      <c r="Q55" s="23"/>
      <c r="R55" s="23"/>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c r="AU55" s="31"/>
      <c r="AV55" s="31"/>
      <c r="AW55" s="31"/>
      <c r="AX55" s="31"/>
      <c r="AY55" s="31"/>
      <c r="AZ55" s="37"/>
      <c r="BA55" s="29">
        <f>(total_amount_ba($B$2,$D$2,D55,F55,J55,K55,M55))</f>
        <v>6901.27</v>
      </c>
      <c r="BB55" s="38">
        <f t="shared" si="4"/>
        <v>6901.27</v>
      </c>
      <c r="BC55" s="35" t="str">
        <f t="shared" si="5"/>
        <v>INR  Six Thousand Nine Hundred &amp; One  and Paise Twenty Seven Only</v>
      </c>
      <c r="IA55" s="21">
        <v>1.42</v>
      </c>
      <c r="IB55" s="21" t="s">
        <v>146</v>
      </c>
      <c r="IC55" s="21" t="s">
        <v>102</v>
      </c>
      <c r="ID55" s="21">
        <v>1</v>
      </c>
      <c r="IE55" s="22" t="s">
        <v>153</v>
      </c>
      <c r="IF55" s="22"/>
      <c r="IG55" s="22"/>
      <c r="IH55" s="22"/>
      <c r="II55" s="22"/>
    </row>
    <row r="56" spans="1:243" s="21" customFormat="1" ht="47.25">
      <c r="A56" s="40">
        <v>1.43</v>
      </c>
      <c r="B56" s="74" t="s">
        <v>147</v>
      </c>
      <c r="C56" s="26" t="s">
        <v>103</v>
      </c>
      <c r="D56" s="41">
        <v>2</v>
      </c>
      <c r="E56" s="45" t="s">
        <v>153</v>
      </c>
      <c r="F56" s="42">
        <v>5897.98</v>
      </c>
      <c r="G56" s="27"/>
      <c r="H56" s="23"/>
      <c r="I56" s="32" t="s">
        <v>38</v>
      </c>
      <c r="J56" s="33">
        <f t="shared" si="3"/>
        <v>1</v>
      </c>
      <c r="K56" s="23" t="s">
        <v>39</v>
      </c>
      <c r="L56" s="23" t="s">
        <v>4</v>
      </c>
      <c r="M56" s="28"/>
      <c r="N56" s="23"/>
      <c r="O56" s="23"/>
      <c r="P56" s="31"/>
      <c r="Q56" s="23"/>
      <c r="R56" s="23"/>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7"/>
      <c r="BA56" s="29">
        <f>(total_amount_ba($B$2,$D$2,D56,F56,J56,K56,M56))</f>
        <v>11795.96</v>
      </c>
      <c r="BB56" s="38">
        <f t="shared" si="4"/>
        <v>11795.96</v>
      </c>
      <c r="BC56" s="35" t="str">
        <f t="shared" si="5"/>
        <v>INR  Eleven Thousand Seven Hundred &amp; Ninety Five  and Paise Ninety Six Only</v>
      </c>
      <c r="IA56" s="21">
        <v>1.43</v>
      </c>
      <c r="IB56" s="21" t="s">
        <v>147</v>
      </c>
      <c r="IC56" s="21" t="s">
        <v>103</v>
      </c>
      <c r="ID56" s="21">
        <v>2</v>
      </c>
      <c r="IE56" s="22" t="s">
        <v>153</v>
      </c>
      <c r="IF56" s="22"/>
      <c r="IG56" s="22"/>
      <c r="IH56" s="22"/>
      <c r="II56" s="22"/>
    </row>
    <row r="57" spans="1:243" s="21" customFormat="1" ht="47.25">
      <c r="A57" s="40">
        <v>1.44</v>
      </c>
      <c r="B57" s="74" t="s">
        <v>148</v>
      </c>
      <c r="C57" s="26" t="s">
        <v>104</v>
      </c>
      <c r="D57" s="41">
        <v>10</v>
      </c>
      <c r="E57" s="45" t="s">
        <v>154</v>
      </c>
      <c r="F57" s="42">
        <v>351.47</v>
      </c>
      <c r="G57" s="27"/>
      <c r="H57" s="23"/>
      <c r="I57" s="32" t="s">
        <v>38</v>
      </c>
      <c r="J57" s="33">
        <f t="shared" si="3"/>
        <v>1</v>
      </c>
      <c r="K57" s="23" t="s">
        <v>39</v>
      </c>
      <c r="L57" s="23" t="s">
        <v>4</v>
      </c>
      <c r="M57" s="28"/>
      <c r="N57" s="23"/>
      <c r="O57" s="23"/>
      <c r="P57" s="31"/>
      <c r="Q57" s="23"/>
      <c r="R57" s="23"/>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7"/>
      <c r="BA57" s="29">
        <f>(total_amount_ba($B$2,$D$2,D57,F57,J57,K57,M57))</f>
        <v>3514.7</v>
      </c>
      <c r="BB57" s="38">
        <f t="shared" si="4"/>
        <v>3514.7</v>
      </c>
      <c r="BC57" s="35" t="str">
        <f t="shared" si="5"/>
        <v>INR  Three Thousand Five Hundred &amp; Fourteen  and Paise Seventy Only</v>
      </c>
      <c r="IA57" s="21">
        <v>1.44</v>
      </c>
      <c r="IB57" s="21" t="s">
        <v>148</v>
      </c>
      <c r="IC57" s="21" t="s">
        <v>104</v>
      </c>
      <c r="ID57" s="21">
        <v>10</v>
      </c>
      <c r="IE57" s="22" t="s">
        <v>154</v>
      </c>
      <c r="IF57" s="22"/>
      <c r="IG57" s="22"/>
      <c r="IH57" s="22"/>
      <c r="II57" s="22"/>
    </row>
    <row r="58" spans="1:243" s="21" customFormat="1" ht="126">
      <c r="A58" s="40">
        <v>1.45</v>
      </c>
      <c r="B58" s="76" t="s">
        <v>150</v>
      </c>
      <c r="C58" s="26" t="s">
        <v>105</v>
      </c>
      <c r="D58" s="102"/>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103"/>
      <c r="BB58" s="103"/>
      <c r="BC58" s="104"/>
      <c r="IA58" s="21">
        <v>1.45</v>
      </c>
      <c r="IB58" s="21" t="s">
        <v>150</v>
      </c>
      <c r="IC58" s="21" t="s">
        <v>105</v>
      </c>
      <c r="IE58" s="22"/>
      <c r="IF58" s="22"/>
      <c r="IG58" s="22"/>
      <c r="IH58" s="22"/>
      <c r="II58" s="22"/>
    </row>
    <row r="59" spans="1:243" s="21" customFormat="1" ht="42.75">
      <c r="A59" s="40">
        <v>1.46</v>
      </c>
      <c r="B59" s="76" t="s">
        <v>221</v>
      </c>
      <c r="C59" s="26" t="s">
        <v>106</v>
      </c>
      <c r="D59" s="41">
        <v>3</v>
      </c>
      <c r="E59" s="45" t="s">
        <v>73</v>
      </c>
      <c r="F59" s="42">
        <v>39401.96</v>
      </c>
      <c r="G59" s="27"/>
      <c r="H59" s="23"/>
      <c r="I59" s="32" t="s">
        <v>38</v>
      </c>
      <c r="J59" s="33">
        <f t="shared" si="3"/>
        <v>1</v>
      </c>
      <c r="K59" s="23" t="s">
        <v>39</v>
      </c>
      <c r="L59" s="23" t="s">
        <v>4</v>
      </c>
      <c r="M59" s="28"/>
      <c r="N59" s="23"/>
      <c r="O59" s="23"/>
      <c r="P59" s="31"/>
      <c r="Q59" s="23"/>
      <c r="R59" s="23"/>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7"/>
      <c r="BA59" s="29">
        <f>(total_amount_ba($B$2,$D$2,D59,F59,J59,K59,M59))</f>
        <v>118205.88</v>
      </c>
      <c r="BB59" s="38">
        <f t="shared" si="4"/>
        <v>118205.88</v>
      </c>
      <c r="BC59" s="35" t="str">
        <f t="shared" si="5"/>
        <v>INR  One Lakh Eighteen Thousand Two Hundred &amp; Five  and Paise Eighty Eight Only</v>
      </c>
      <c r="IA59" s="21">
        <v>1.46</v>
      </c>
      <c r="IB59" s="21" t="s">
        <v>221</v>
      </c>
      <c r="IC59" s="21" t="s">
        <v>106</v>
      </c>
      <c r="ID59" s="21">
        <v>3</v>
      </c>
      <c r="IE59" s="22" t="s">
        <v>73</v>
      </c>
      <c r="IF59" s="22"/>
      <c r="IG59" s="22"/>
      <c r="IH59" s="22"/>
      <c r="II59" s="22"/>
    </row>
    <row r="60" spans="1:243" s="21" customFormat="1" ht="110.25">
      <c r="A60" s="40">
        <v>1.47</v>
      </c>
      <c r="B60" s="76" t="s">
        <v>152</v>
      </c>
      <c r="C60" s="26" t="s">
        <v>107</v>
      </c>
      <c r="D60" s="102"/>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3"/>
      <c r="AT60" s="103"/>
      <c r="AU60" s="103"/>
      <c r="AV60" s="103"/>
      <c r="AW60" s="103"/>
      <c r="AX60" s="103"/>
      <c r="AY60" s="103"/>
      <c r="AZ60" s="103"/>
      <c r="BA60" s="103"/>
      <c r="BB60" s="103"/>
      <c r="BC60" s="104"/>
      <c r="IA60" s="21">
        <v>1.47</v>
      </c>
      <c r="IB60" s="21" t="s">
        <v>152</v>
      </c>
      <c r="IC60" s="21" t="s">
        <v>107</v>
      </c>
      <c r="IE60" s="22"/>
      <c r="IF60" s="22"/>
      <c r="IG60" s="22"/>
      <c r="IH60" s="22"/>
      <c r="II60" s="22"/>
    </row>
    <row r="61" spans="1:243" s="21" customFormat="1" ht="42.75">
      <c r="A61" s="40">
        <v>1.48</v>
      </c>
      <c r="B61" s="76" t="s">
        <v>151</v>
      </c>
      <c r="C61" s="26" t="s">
        <v>108</v>
      </c>
      <c r="D61" s="41">
        <v>2</v>
      </c>
      <c r="E61" s="45" t="s">
        <v>73</v>
      </c>
      <c r="F61" s="42">
        <v>15486.4</v>
      </c>
      <c r="G61" s="27"/>
      <c r="H61" s="23"/>
      <c r="I61" s="32" t="s">
        <v>38</v>
      </c>
      <c r="J61" s="33">
        <f t="shared" si="3"/>
        <v>1</v>
      </c>
      <c r="K61" s="23" t="s">
        <v>39</v>
      </c>
      <c r="L61" s="23" t="s">
        <v>4</v>
      </c>
      <c r="M61" s="28"/>
      <c r="N61" s="23"/>
      <c r="O61" s="23"/>
      <c r="P61" s="31"/>
      <c r="Q61" s="23"/>
      <c r="R61" s="23"/>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7"/>
      <c r="BA61" s="29">
        <f>(total_amount_ba($B$2,$D$2,D61,F61,J61,K61,M61))</f>
        <v>30972.8</v>
      </c>
      <c r="BB61" s="38">
        <f t="shared" si="4"/>
        <v>30972.8</v>
      </c>
      <c r="BC61" s="35" t="str">
        <f t="shared" si="5"/>
        <v>INR  Thirty Thousand Nine Hundred &amp; Seventy Two  and Paise Eighty Only</v>
      </c>
      <c r="IA61" s="21">
        <v>1.48</v>
      </c>
      <c r="IB61" s="21" t="s">
        <v>151</v>
      </c>
      <c r="IC61" s="21" t="s">
        <v>108</v>
      </c>
      <c r="ID61" s="21">
        <v>2</v>
      </c>
      <c r="IE61" s="22" t="s">
        <v>73</v>
      </c>
      <c r="IF61" s="22"/>
      <c r="IG61" s="22"/>
      <c r="IH61" s="22"/>
      <c r="II61" s="22"/>
    </row>
    <row r="62" spans="1:243" s="21" customFormat="1" ht="78.75">
      <c r="A62" s="40">
        <v>1.49</v>
      </c>
      <c r="B62" s="76" t="s">
        <v>220</v>
      </c>
      <c r="C62" s="26" t="s">
        <v>161</v>
      </c>
      <c r="D62" s="41">
        <v>950</v>
      </c>
      <c r="E62" s="45" t="s">
        <v>74</v>
      </c>
      <c r="F62" s="42">
        <v>1051.19</v>
      </c>
      <c r="G62" s="27"/>
      <c r="H62" s="23"/>
      <c r="I62" s="32" t="s">
        <v>38</v>
      </c>
      <c r="J62" s="33">
        <f t="shared" si="3"/>
        <v>1</v>
      </c>
      <c r="K62" s="23" t="s">
        <v>39</v>
      </c>
      <c r="L62" s="23" t="s">
        <v>4</v>
      </c>
      <c r="M62" s="28"/>
      <c r="N62" s="23"/>
      <c r="O62" s="23"/>
      <c r="P62" s="31"/>
      <c r="Q62" s="23"/>
      <c r="R62" s="23"/>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7"/>
      <c r="BA62" s="29">
        <f>(total_amount_ba($B$2,$D$2,D62,F62,J62,K62,M62))</f>
        <v>998630.5</v>
      </c>
      <c r="BB62" s="38">
        <f t="shared" si="4"/>
        <v>998630.5</v>
      </c>
      <c r="BC62" s="35" t="str">
        <f t="shared" si="5"/>
        <v>INR  Nine Lakh Ninety Eight Thousand Six Hundred &amp; Thirty  and Paise Fifty Only</v>
      </c>
      <c r="IA62" s="21">
        <v>1.49</v>
      </c>
      <c r="IB62" s="21" t="s">
        <v>173</v>
      </c>
      <c r="IC62" s="21" t="s">
        <v>161</v>
      </c>
      <c r="ID62" s="21">
        <v>950</v>
      </c>
      <c r="IE62" s="22" t="s">
        <v>74</v>
      </c>
      <c r="IF62" s="22"/>
      <c r="IG62" s="22"/>
      <c r="IH62" s="22"/>
      <c r="II62" s="22"/>
    </row>
    <row r="63" spans="1:243" s="21" customFormat="1" ht="78.75">
      <c r="A63" s="40">
        <v>1.5</v>
      </c>
      <c r="B63" s="75" t="s">
        <v>149</v>
      </c>
      <c r="C63" s="26" t="s">
        <v>162</v>
      </c>
      <c r="D63" s="102"/>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4"/>
      <c r="IA63" s="21">
        <v>1.5</v>
      </c>
      <c r="IB63" s="21" t="s">
        <v>149</v>
      </c>
      <c r="IC63" s="21" t="s">
        <v>162</v>
      </c>
      <c r="IE63" s="22"/>
      <c r="IF63" s="22"/>
      <c r="IG63" s="22"/>
      <c r="IH63" s="22"/>
      <c r="II63" s="22"/>
    </row>
    <row r="64" spans="1:243" s="21" customFormat="1" ht="28.5">
      <c r="A64" s="40">
        <v>1.51</v>
      </c>
      <c r="B64" s="75" t="s">
        <v>155</v>
      </c>
      <c r="C64" s="26" t="s">
        <v>163</v>
      </c>
      <c r="D64" s="41">
        <v>40</v>
      </c>
      <c r="E64" s="45" t="s">
        <v>74</v>
      </c>
      <c r="F64" s="42">
        <v>1868.55</v>
      </c>
      <c r="G64" s="27"/>
      <c r="H64" s="23"/>
      <c r="I64" s="32" t="s">
        <v>38</v>
      </c>
      <c r="J64" s="33">
        <f t="shared" si="3"/>
        <v>1</v>
      </c>
      <c r="K64" s="23" t="s">
        <v>39</v>
      </c>
      <c r="L64" s="23" t="s">
        <v>4</v>
      </c>
      <c r="M64" s="28"/>
      <c r="N64" s="23"/>
      <c r="O64" s="23"/>
      <c r="P64" s="31"/>
      <c r="Q64" s="23"/>
      <c r="R64" s="23"/>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7"/>
      <c r="BA64" s="29">
        <f>(total_amount_ba($B$2,$D$2,D64,F64,J64,K64,M64))</f>
        <v>74742</v>
      </c>
      <c r="BB64" s="38">
        <f t="shared" si="4"/>
        <v>74742</v>
      </c>
      <c r="BC64" s="35" t="str">
        <f t="shared" si="5"/>
        <v>INR  Seventy Four Thousand Seven Hundred &amp; Forty Two  Only</v>
      </c>
      <c r="IA64" s="21">
        <v>1.51</v>
      </c>
      <c r="IB64" s="21" t="s">
        <v>155</v>
      </c>
      <c r="IC64" s="21" t="s">
        <v>163</v>
      </c>
      <c r="ID64" s="21">
        <v>40</v>
      </c>
      <c r="IE64" s="22" t="s">
        <v>74</v>
      </c>
      <c r="IF64" s="22"/>
      <c r="IG64" s="22"/>
      <c r="IH64" s="22"/>
      <c r="II64" s="22"/>
    </row>
    <row r="65" spans="1:243" s="21" customFormat="1" ht="126">
      <c r="A65" s="40">
        <v>1.52</v>
      </c>
      <c r="B65" s="72" t="s">
        <v>156</v>
      </c>
      <c r="C65" s="26" t="s">
        <v>164</v>
      </c>
      <c r="D65" s="102"/>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4"/>
      <c r="IA65" s="21">
        <v>1.52</v>
      </c>
      <c r="IB65" s="21" t="s">
        <v>156</v>
      </c>
      <c r="IC65" s="21" t="s">
        <v>164</v>
      </c>
      <c r="IE65" s="22"/>
      <c r="IF65" s="22"/>
      <c r="IG65" s="22"/>
      <c r="IH65" s="22"/>
      <c r="II65" s="22"/>
    </row>
    <row r="66" spans="1:243" s="21" customFormat="1" ht="28.5">
      <c r="A66" s="40">
        <v>1.53</v>
      </c>
      <c r="B66" s="72" t="s">
        <v>157</v>
      </c>
      <c r="C66" s="26" t="s">
        <v>165</v>
      </c>
      <c r="D66" s="41">
        <v>50</v>
      </c>
      <c r="E66" s="45" t="s">
        <v>74</v>
      </c>
      <c r="F66" s="42">
        <v>2251.36</v>
      </c>
      <c r="G66" s="27"/>
      <c r="H66" s="23"/>
      <c r="I66" s="32" t="s">
        <v>38</v>
      </c>
      <c r="J66" s="33">
        <f t="shared" si="3"/>
        <v>1</v>
      </c>
      <c r="K66" s="23" t="s">
        <v>39</v>
      </c>
      <c r="L66" s="23" t="s">
        <v>4</v>
      </c>
      <c r="M66" s="28"/>
      <c r="N66" s="23"/>
      <c r="O66" s="23"/>
      <c r="P66" s="31"/>
      <c r="Q66" s="23"/>
      <c r="R66" s="23"/>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7"/>
      <c r="BA66" s="29">
        <f>(total_amount_ba($B$2,$D$2,D66,F66,J66,K66,M66))</f>
        <v>112568</v>
      </c>
      <c r="BB66" s="38">
        <f t="shared" si="4"/>
        <v>112568</v>
      </c>
      <c r="BC66" s="35" t="str">
        <f t="shared" si="5"/>
        <v>INR  One Lakh Twelve Thousand Five Hundred &amp; Sixty Eight  Only</v>
      </c>
      <c r="IA66" s="21">
        <v>1.53</v>
      </c>
      <c r="IB66" s="21" t="s">
        <v>157</v>
      </c>
      <c r="IC66" s="21" t="s">
        <v>165</v>
      </c>
      <c r="ID66" s="21">
        <v>50</v>
      </c>
      <c r="IE66" s="22" t="s">
        <v>74</v>
      </c>
      <c r="IF66" s="22"/>
      <c r="IG66" s="22"/>
      <c r="IH66" s="22"/>
      <c r="II66" s="22"/>
    </row>
    <row r="67" spans="1:243" s="21" customFormat="1" ht="42.75">
      <c r="A67" s="40">
        <v>1.54</v>
      </c>
      <c r="B67" s="72" t="s">
        <v>158</v>
      </c>
      <c r="C67" s="26" t="s">
        <v>166</v>
      </c>
      <c r="D67" s="41">
        <v>10</v>
      </c>
      <c r="E67" s="45" t="s">
        <v>74</v>
      </c>
      <c r="F67" s="42">
        <v>1794.06</v>
      </c>
      <c r="G67" s="27"/>
      <c r="H67" s="23"/>
      <c r="I67" s="32" t="s">
        <v>38</v>
      </c>
      <c r="J67" s="33">
        <f t="shared" si="3"/>
        <v>1</v>
      </c>
      <c r="K67" s="23" t="s">
        <v>39</v>
      </c>
      <c r="L67" s="23" t="s">
        <v>4</v>
      </c>
      <c r="M67" s="28"/>
      <c r="N67" s="23"/>
      <c r="O67" s="23"/>
      <c r="P67" s="31"/>
      <c r="Q67" s="23"/>
      <c r="R67" s="23"/>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7"/>
      <c r="BA67" s="29">
        <f>(total_amount_ba($B$2,$D$2,D67,F67,J67,K67,M67))</f>
        <v>17940.6</v>
      </c>
      <c r="BB67" s="38">
        <f t="shared" si="4"/>
        <v>17940.6</v>
      </c>
      <c r="BC67" s="35" t="str">
        <f t="shared" si="5"/>
        <v>INR  Seventeen Thousand Nine Hundred &amp; Forty  and Paise Sixty Only</v>
      </c>
      <c r="IA67" s="21">
        <v>1.54</v>
      </c>
      <c r="IB67" s="21" t="s">
        <v>158</v>
      </c>
      <c r="IC67" s="21" t="s">
        <v>166</v>
      </c>
      <c r="ID67" s="21">
        <v>10</v>
      </c>
      <c r="IE67" s="22" t="s">
        <v>74</v>
      </c>
      <c r="IF67" s="22"/>
      <c r="IG67" s="22"/>
      <c r="IH67" s="22"/>
      <c r="II67" s="22"/>
    </row>
    <row r="68" spans="1:243" s="21" customFormat="1" ht="110.25">
      <c r="A68" s="40">
        <v>1.55</v>
      </c>
      <c r="B68" s="76" t="s">
        <v>159</v>
      </c>
      <c r="C68" s="26" t="s">
        <v>167</v>
      </c>
      <c r="D68" s="41">
        <v>10</v>
      </c>
      <c r="E68" s="45" t="s">
        <v>74</v>
      </c>
      <c r="F68" s="42">
        <v>278.32</v>
      </c>
      <c r="G68" s="27"/>
      <c r="H68" s="23"/>
      <c r="I68" s="32" t="s">
        <v>38</v>
      </c>
      <c r="J68" s="33">
        <f t="shared" si="3"/>
        <v>1</v>
      </c>
      <c r="K68" s="23" t="s">
        <v>39</v>
      </c>
      <c r="L68" s="23" t="s">
        <v>4</v>
      </c>
      <c r="M68" s="28"/>
      <c r="N68" s="23"/>
      <c r="O68" s="23"/>
      <c r="P68" s="31"/>
      <c r="Q68" s="23"/>
      <c r="R68" s="23"/>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7"/>
      <c r="BA68" s="29">
        <f>(total_amount_ba($B$2,$D$2,D68,F68,J68,K68,M68))</f>
        <v>2783.2</v>
      </c>
      <c r="BB68" s="38">
        <f t="shared" si="4"/>
        <v>2783.2</v>
      </c>
      <c r="BC68" s="35" t="str">
        <f t="shared" si="5"/>
        <v>INR  Two Thousand Seven Hundred &amp; Eighty Three  and Paise Twenty Only</v>
      </c>
      <c r="IA68" s="21">
        <v>1.55</v>
      </c>
      <c r="IB68" s="21" t="s">
        <v>159</v>
      </c>
      <c r="IC68" s="21" t="s">
        <v>167</v>
      </c>
      <c r="ID68" s="21">
        <v>10</v>
      </c>
      <c r="IE68" s="22" t="s">
        <v>74</v>
      </c>
      <c r="IF68" s="22"/>
      <c r="IG68" s="22"/>
      <c r="IH68" s="22"/>
      <c r="II68" s="22"/>
    </row>
    <row r="69" spans="1:243" s="21" customFormat="1" ht="115.5">
      <c r="A69" s="40">
        <v>1.56</v>
      </c>
      <c r="B69" s="77" t="s">
        <v>160</v>
      </c>
      <c r="C69" s="26" t="s">
        <v>168</v>
      </c>
      <c r="D69" s="41">
        <v>2</v>
      </c>
      <c r="E69" s="45" t="s">
        <v>75</v>
      </c>
      <c r="F69" s="42">
        <v>15845.42</v>
      </c>
      <c r="G69" s="27"/>
      <c r="H69" s="23"/>
      <c r="I69" s="32" t="s">
        <v>38</v>
      </c>
      <c r="J69" s="33">
        <f aca="true" t="shared" si="6" ref="J69:J88">IF(I69="Less(-)",-1,1)</f>
        <v>1</v>
      </c>
      <c r="K69" s="23" t="s">
        <v>39</v>
      </c>
      <c r="L69" s="23" t="s">
        <v>4</v>
      </c>
      <c r="M69" s="28"/>
      <c r="N69" s="23"/>
      <c r="O69" s="23"/>
      <c r="P69" s="31"/>
      <c r="Q69" s="23"/>
      <c r="R69" s="23"/>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7"/>
      <c r="BA69" s="29">
        <f>(total_amount_ba($B$2,$D$2,D69,F69,J69,K69,M69))</f>
        <v>31690.84</v>
      </c>
      <c r="BB69" s="38">
        <f aca="true" t="shared" si="7" ref="BB69:BB88">BA69+SUM(N69:AZ69)</f>
        <v>31690.84</v>
      </c>
      <c r="BC69" s="35" t="str">
        <f aca="true" t="shared" si="8" ref="BC69:BC88">SpellNumber(L69,BB69)</f>
        <v>INR  Thirty One Thousand Six Hundred &amp; Ninety  and Paise Eighty Four Only</v>
      </c>
      <c r="IA69" s="21">
        <v>1.56</v>
      </c>
      <c r="IB69" s="21" t="s">
        <v>160</v>
      </c>
      <c r="IC69" s="21" t="s">
        <v>168</v>
      </c>
      <c r="ID69" s="21">
        <v>2</v>
      </c>
      <c r="IE69" s="22" t="s">
        <v>75</v>
      </c>
      <c r="IF69" s="22"/>
      <c r="IG69" s="22"/>
      <c r="IH69" s="22"/>
      <c r="II69" s="22"/>
    </row>
    <row r="70" spans="1:243" s="21" customFormat="1" ht="99">
      <c r="A70" s="40">
        <v>1.57</v>
      </c>
      <c r="B70" s="79" t="s">
        <v>121</v>
      </c>
      <c r="C70" s="26" t="s">
        <v>169</v>
      </c>
      <c r="D70" s="102"/>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4"/>
      <c r="IA70" s="21">
        <v>1.57</v>
      </c>
      <c r="IB70" s="21" t="s">
        <v>121</v>
      </c>
      <c r="IC70" s="21" t="s">
        <v>169</v>
      </c>
      <c r="IE70" s="22"/>
      <c r="IF70" s="22"/>
      <c r="IG70" s="22"/>
      <c r="IH70" s="22"/>
      <c r="II70" s="22"/>
    </row>
    <row r="71" spans="1:243" s="21" customFormat="1" ht="28.5">
      <c r="A71" s="40">
        <v>1.58</v>
      </c>
      <c r="B71" s="80" t="s">
        <v>174</v>
      </c>
      <c r="C71" s="26" t="s">
        <v>170</v>
      </c>
      <c r="D71" s="41">
        <v>2</v>
      </c>
      <c r="E71" s="45" t="s">
        <v>75</v>
      </c>
      <c r="F71" s="42">
        <v>905.3</v>
      </c>
      <c r="G71" s="27"/>
      <c r="H71" s="23"/>
      <c r="I71" s="32" t="s">
        <v>38</v>
      </c>
      <c r="J71" s="33">
        <f t="shared" si="6"/>
        <v>1</v>
      </c>
      <c r="K71" s="23" t="s">
        <v>39</v>
      </c>
      <c r="L71" s="23" t="s">
        <v>4</v>
      </c>
      <c r="M71" s="28"/>
      <c r="N71" s="23"/>
      <c r="O71" s="23"/>
      <c r="P71" s="31"/>
      <c r="Q71" s="23"/>
      <c r="R71" s="23"/>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7"/>
      <c r="BA71" s="29">
        <f>(total_amount_ba($B$2,$D$2,D71,F71,J71,K71,M71))</f>
        <v>1810.6</v>
      </c>
      <c r="BB71" s="38">
        <f t="shared" si="7"/>
        <v>1810.6</v>
      </c>
      <c r="BC71" s="35" t="str">
        <f t="shared" si="8"/>
        <v>INR  One Thousand Eight Hundred &amp; Ten  and Paise Sixty Only</v>
      </c>
      <c r="IA71" s="21">
        <v>1.58</v>
      </c>
      <c r="IB71" s="21" t="s">
        <v>174</v>
      </c>
      <c r="IC71" s="21" t="s">
        <v>170</v>
      </c>
      <c r="ID71" s="21">
        <v>2</v>
      </c>
      <c r="IE71" s="22" t="s">
        <v>75</v>
      </c>
      <c r="IF71" s="22"/>
      <c r="IG71" s="22"/>
      <c r="IH71" s="22"/>
      <c r="II71" s="22"/>
    </row>
    <row r="72" spans="1:243" s="21" customFormat="1" ht="82.5">
      <c r="A72" s="40">
        <v>1.59</v>
      </c>
      <c r="B72" s="78" t="s">
        <v>176</v>
      </c>
      <c r="C72" s="26" t="s">
        <v>171</v>
      </c>
      <c r="D72" s="102"/>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4"/>
      <c r="IA72" s="21">
        <v>1.59</v>
      </c>
      <c r="IB72" s="21" t="s">
        <v>176</v>
      </c>
      <c r="IC72" s="21" t="s">
        <v>171</v>
      </c>
      <c r="IE72" s="22"/>
      <c r="IF72" s="22"/>
      <c r="IG72" s="22"/>
      <c r="IH72" s="22"/>
      <c r="II72" s="22"/>
    </row>
    <row r="73" spans="1:243" s="21" customFormat="1" ht="66">
      <c r="A73" s="40">
        <v>1.6</v>
      </c>
      <c r="B73" s="78" t="s">
        <v>125</v>
      </c>
      <c r="C73" s="26" t="s">
        <v>172</v>
      </c>
      <c r="D73" s="41">
        <v>330</v>
      </c>
      <c r="E73" s="45" t="s">
        <v>74</v>
      </c>
      <c r="F73" s="42">
        <v>1548.85</v>
      </c>
      <c r="G73" s="27"/>
      <c r="H73" s="23"/>
      <c r="I73" s="32" t="s">
        <v>38</v>
      </c>
      <c r="J73" s="33">
        <f t="shared" si="6"/>
        <v>1</v>
      </c>
      <c r="K73" s="23" t="s">
        <v>39</v>
      </c>
      <c r="L73" s="23" t="s">
        <v>4</v>
      </c>
      <c r="M73" s="28"/>
      <c r="N73" s="23"/>
      <c r="O73" s="23"/>
      <c r="P73" s="31"/>
      <c r="Q73" s="23"/>
      <c r="R73" s="23"/>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7"/>
      <c r="BA73" s="29">
        <f>(total_amount_ba($B$2,$D$2,D73,F73,J73,K73,M73))</f>
        <v>511120.5</v>
      </c>
      <c r="BB73" s="38">
        <f t="shared" si="7"/>
        <v>511120.5</v>
      </c>
      <c r="BC73" s="35" t="str">
        <f t="shared" si="8"/>
        <v>INR  Five Lakh Eleven Thousand One Hundred &amp; Twenty  and Paise Fifty Only</v>
      </c>
      <c r="IA73" s="21">
        <v>1.6</v>
      </c>
      <c r="IB73" s="21" t="s">
        <v>125</v>
      </c>
      <c r="IC73" s="21" t="s">
        <v>172</v>
      </c>
      <c r="ID73" s="21">
        <v>330</v>
      </c>
      <c r="IE73" s="22" t="s">
        <v>74</v>
      </c>
      <c r="IF73" s="22"/>
      <c r="IG73" s="22"/>
      <c r="IH73" s="22"/>
      <c r="II73" s="22"/>
    </row>
    <row r="74" spans="1:243" s="21" customFormat="1" ht="42.75">
      <c r="A74" s="40">
        <v>1.61</v>
      </c>
      <c r="B74" s="78" t="s">
        <v>177</v>
      </c>
      <c r="C74" s="26" t="s">
        <v>195</v>
      </c>
      <c r="D74" s="41">
        <v>15</v>
      </c>
      <c r="E74" s="45" t="s">
        <v>74</v>
      </c>
      <c r="F74" s="42">
        <v>1226.04</v>
      </c>
      <c r="G74" s="27"/>
      <c r="H74" s="23"/>
      <c r="I74" s="32" t="s">
        <v>38</v>
      </c>
      <c r="J74" s="33">
        <f t="shared" si="6"/>
        <v>1</v>
      </c>
      <c r="K74" s="23" t="s">
        <v>39</v>
      </c>
      <c r="L74" s="23" t="s">
        <v>4</v>
      </c>
      <c r="M74" s="28"/>
      <c r="N74" s="23"/>
      <c r="O74" s="23"/>
      <c r="P74" s="31"/>
      <c r="Q74" s="23"/>
      <c r="R74" s="23"/>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7"/>
      <c r="BA74" s="29">
        <f>(total_amount_ba($B$2,$D$2,D74,F74,J74,K74,M74))</f>
        <v>18390.6</v>
      </c>
      <c r="BB74" s="38">
        <f t="shared" si="7"/>
        <v>18390.6</v>
      </c>
      <c r="BC74" s="35" t="str">
        <f t="shared" si="8"/>
        <v>INR  Eighteen Thousand Three Hundred &amp; Ninety  and Paise Sixty Only</v>
      </c>
      <c r="IA74" s="21">
        <v>1.61</v>
      </c>
      <c r="IB74" s="21" t="s">
        <v>177</v>
      </c>
      <c r="IC74" s="21" t="s">
        <v>195</v>
      </c>
      <c r="ID74" s="21">
        <v>15</v>
      </c>
      <c r="IE74" s="22" t="s">
        <v>74</v>
      </c>
      <c r="IF74" s="22"/>
      <c r="IG74" s="22"/>
      <c r="IH74" s="22"/>
      <c r="II74" s="22"/>
    </row>
    <row r="75" spans="1:243" s="21" customFormat="1" ht="42.75">
      <c r="A75" s="40">
        <v>1.62</v>
      </c>
      <c r="B75" s="78" t="s">
        <v>126</v>
      </c>
      <c r="C75" s="26" t="s">
        <v>196</v>
      </c>
      <c r="D75" s="41">
        <v>10</v>
      </c>
      <c r="E75" s="45" t="s">
        <v>74</v>
      </c>
      <c r="F75" s="42">
        <v>1212.59</v>
      </c>
      <c r="G75" s="27"/>
      <c r="H75" s="23"/>
      <c r="I75" s="32" t="s">
        <v>38</v>
      </c>
      <c r="J75" s="33">
        <f t="shared" si="6"/>
        <v>1</v>
      </c>
      <c r="K75" s="23" t="s">
        <v>39</v>
      </c>
      <c r="L75" s="23" t="s">
        <v>4</v>
      </c>
      <c r="M75" s="28"/>
      <c r="N75" s="23"/>
      <c r="O75" s="23"/>
      <c r="P75" s="31"/>
      <c r="Q75" s="23"/>
      <c r="R75" s="23"/>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7"/>
      <c r="BA75" s="29">
        <f>(total_amount_ba($B$2,$D$2,D75,F75,J75,K75,M75))</f>
        <v>12125.9</v>
      </c>
      <c r="BB75" s="38">
        <f t="shared" si="7"/>
        <v>12125.9</v>
      </c>
      <c r="BC75" s="35" t="str">
        <f t="shared" si="8"/>
        <v>INR  Twelve Thousand One Hundred &amp; Twenty Five  and Paise Ninety Only</v>
      </c>
      <c r="IA75" s="21">
        <v>1.62</v>
      </c>
      <c r="IB75" s="21" t="s">
        <v>126</v>
      </c>
      <c r="IC75" s="21" t="s">
        <v>196</v>
      </c>
      <c r="ID75" s="21">
        <v>10</v>
      </c>
      <c r="IE75" s="22" t="s">
        <v>74</v>
      </c>
      <c r="IF75" s="22"/>
      <c r="IG75" s="22"/>
      <c r="IH75" s="22"/>
      <c r="II75" s="22"/>
    </row>
    <row r="76" spans="1:243" s="21" customFormat="1" ht="42.75">
      <c r="A76" s="40">
        <v>1.63</v>
      </c>
      <c r="B76" s="78" t="s">
        <v>127</v>
      </c>
      <c r="C76" s="26" t="s">
        <v>197</v>
      </c>
      <c r="D76" s="41">
        <v>10</v>
      </c>
      <c r="E76" s="45" t="s">
        <v>74</v>
      </c>
      <c r="F76" s="42">
        <v>1288.12</v>
      </c>
      <c r="G76" s="27"/>
      <c r="H76" s="23"/>
      <c r="I76" s="32" t="s">
        <v>38</v>
      </c>
      <c r="J76" s="33">
        <f t="shared" si="6"/>
        <v>1</v>
      </c>
      <c r="K76" s="23" t="s">
        <v>39</v>
      </c>
      <c r="L76" s="23" t="s">
        <v>4</v>
      </c>
      <c r="M76" s="28"/>
      <c r="N76" s="23"/>
      <c r="O76" s="23"/>
      <c r="P76" s="31"/>
      <c r="Q76" s="23"/>
      <c r="R76" s="23"/>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7"/>
      <c r="BA76" s="29">
        <f>(total_amount_ba($B$2,$D$2,D76,F76,J76,K76,M76))</f>
        <v>12881.2</v>
      </c>
      <c r="BB76" s="38">
        <f t="shared" si="7"/>
        <v>12881.2</v>
      </c>
      <c r="BC76" s="35" t="str">
        <f t="shared" si="8"/>
        <v>INR  Twelve Thousand Eight Hundred &amp; Eighty One  and Paise Twenty Only</v>
      </c>
      <c r="IA76" s="21">
        <v>1.63</v>
      </c>
      <c r="IB76" s="21" t="s">
        <v>127</v>
      </c>
      <c r="IC76" s="21" t="s">
        <v>197</v>
      </c>
      <c r="ID76" s="21">
        <v>10</v>
      </c>
      <c r="IE76" s="22" t="s">
        <v>74</v>
      </c>
      <c r="IF76" s="22"/>
      <c r="IG76" s="22"/>
      <c r="IH76" s="22"/>
      <c r="II76" s="22"/>
    </row>
    <row r="77" spans="1:243" s="21" customFormat="1" ht="99">
      <c r="A77" s="40">
        <v>1.64</v>
      </c>
      <c r="B77" s="78" t="s">
        <v>178</v>
      </c>
      <c r="C77" s="26" t="s">
        <v>198</v>
      </c>
      <c r="D77" s="102"/>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c r="AR77" s="103"/>
      <c r="AS77" s="103"/>
      <c r="AT77" s="103"/>
      <c r="AU77" s="103"/>
      <c r="AV77" s="103"/>
      <c r="AW77" s="103"/>
      <c r="AX77" s="103"/>
      <c r="AY77" s="103"/>
      <c r="AZ77" s="103"/>
      <c r="BA77" s="103"/>
      <c r="BB77" s="103"/>
      <c r="BC77" s="104"/>
      <c r="IA77" s="21">
        <v>1.64</v>
      </c>
      <c r="IB77" s="21" t="s">
        <v>178</v>
      </c>
      <c r="IC77" s="21" t="s">
        <v>198</v>
      </c>
      <c r="IE77" s="22"/>
      <c r="IF77" s="22"/>
      <c r="IG77" s="22"/>
      <c r="IH77" s="22"/>
      <c r="II77" s="22"/>
    </row>
    <row r="78" spans="1:243" s="21" customFormat="1" ht="28.5">
      <c r="A78" s="40">
        <v>1.65</v>
      </c>
      <c r="B78" s="78" t="s">
        <v>126</v>
      </c>
      <c r="C78" s="26" t="s">
        <v>199</v>
      </c>
      <c r="D78" s="41">
        <v>10</v>
      </c>
      <c r="E78" s="45" t="s">
        <v>74</v>
      </c>
      <c r="F78" s="42">
        <v>600.09</v>
      </c>
      <c r="G78" s="27"/>
      <c r="H78" s="23"/>
      <c r="I78" s="32" t="s">
        <v>38</v>
      </c>
      <c r="J78" s="33">
        <f t="shared" si="6"/>
        <v>1</v>
      </c>
      <c r="K78" s="23" t="s">
        <v>39</v>
      </c>
      <c r="L78" s="23" t="s">
        <v>4</v>
      </c>
      <c r="M78" s="28"/>
      <c r="N78" s="23"/>
      <c r="O78" s="23"/>
      <c r="P78" s="31"/>
      <c r="Q78" s="23"/>
      <c r="R78" s="23"/>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7"/>
      <c r="BA78" s="29">
        <f>(total_amount_ba($B$2,$D$2,D78,F78,J78,K78,M78))</f>
        <v>6000.9</v>
      </c>
      <c r="BB78" s="38">
        <f t="shared" si="7"/>
        <v>6000.9</v>
      </c>
      <c r="BC78" s="35" t="str">
        <f t="shared" si="8"/>
        <v>INR  Six Thousand    and Paise Ninety Only</v>
      </c>
      <c r="IA78" s="21">
        <v>1.65</v>
      </c>
      <c r="IB78" s="21" t="s">
        <v>126</v>
      </c>
      <c r="IC78" s="21" t="s">
        <v>199</v>
      </c>
      <c r="ID78" s="21">
        <v>10</v>
      </c>
      <c r="IE78" s="22" t="s">
        <v>74</v>
      </c>
      <c r="IF78" s="22"/>
      <c r="IG78" s="22"/>
      <c r="IH78" s="22"/>
      <c r="II78" s="22"/>
    </row>
    <row r="79" spans="1:243" s="21" customFormat="1" ht="82.5">
      <c r="A79" s="40">
        <v>1.66</v>
      </c>
      <c r="B79" s="78" t="s">
        <v>179</v>
      </c>
      <c r="C79" s="26" t="s">
        <v>200</v>
      </c>
      <c r="D79" s="102"/>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4"/>
      <c r="IA79" s="21">
        <v>1.66</v>
      </c>
      <c r="IB79" s="21" t="s">
        <v>179</v>
      </c>
      <c r="IC79" s="21" t="s">
        <v>200</v>
      </c>
      <c r="IE79" s="22"/>
      <c r="IF79" s="22"/>
      <c r="IG79" s="22"/>
      <c r="IH79" s="22"/>
      <c r="II79" s="22"/>
    </row>
    <row r="80" spans="1:243" s="21" customFormat="1" ht="42.75">
      <c r="A80" s="40">
        <v>1.67</v>
      </c>
      <c r="B80" s="78" t="s">
        <v>180</v>
      </c>
      <c r="C80" s="26" t="s">
        <v>201</v>
      </c>
      <c r="D80" s="41">
        <v>10</v>
      </c>
      <c r="E80" s="45" t="s">
        <v>74</v>
      </c>
      <c r="F80" s="42">
        <v>258.66</v>
      </c>
      <c r="G80" s="27"/>
      <c r="H80" s="23"/>
      <c r="I80" s="32" t="s">
        <v>38</v>
      </c>
      <c r="J80" s="33">
        <f t="shared" si="6"/>
        <v>1</v>
      </c>
      <c r="K80" s="23" t="s">
        <v>39</v>
      </c>
      <c r="L80" s="23" t="s">
        <v>4</v>
      </c>
      <c r="M80" s="28"/>
      <c r="N80" s="23"/>
      <c r="O80" s="23"/>
      <c r="P80" s="31"/>
      <c r="Q80" s="23"/>
      <c r="R80" s="23"/>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7"/>
      <c r="BA80" s="29">
        <f aca="true" t="shared" si="9" ref="BA80:BA86">(total_amount_ba($B$2,$D$2,D80,F80,J80,K80,M80))</f>
        <v>2586.6</v>
      </c>
      <c r="BB80" s="38">
        <f t="shared" si="7"/>
        <v>2586.6</v>
      </c>
      <c r="BC80" s="35" t="str">
        <f t="shared" si="8"/>
        <v>INR  Two Thousand Five Hundred &amp; Eighty Six  and Paise Sixty Only</v>
      </c>
      <c r="IA80" s="21">
        <v>1.67</v>
      </c>
      <c r="IB80" s="21" t="s">
        <v>180</v>
      </c>
      <c r="IC80" s="21" t="s">
        <v>201</v>
      </c>
      <c r="ID80" s="21">
        <v>10</v>
      </c>
      <c r="IE80" s="22" t="s">
        <v>74</v>
      </c>
      <c r="IF80" s="22"/>
      <c r="IG80" s="22"/>
      <c r="IH80" s="22"/>
      <c r="II80" s="22"/>
    </row>
    <row r="81" spans="1:243" s="21" customFormat="1" ht="28.5">
      <c r="A81" s="40">
        <v>1.68</v>
      </c>
      <c r="B81" s="78" t="s">
        <v>181</v>
      </c>
      <c r="C81" s="26" t="s">
        <v>202</v>
      </c>
      <c r="D81" s="41">
        <v>2</v>
      </c>
      <c r="E81" s="45" t="s">
        <v>75</v>
      </c>
      <c r="F81" s="42">
        <v>169.68</v>
      </c>
      <c r="G81" s="27"/>
      <c r="H81" s="23"/>
      <c r="I81" s="32" t="s">
        <v>38</v>
      </c>
      <c r="J81" s="33">
        <f t="shared" si="6"/>
        <v>1</v>
      </c>
      <c r="K81" s="23" t="s">
        <v>39</v>
      </c>
      <c r="L81" s="23" t="s">
        <v>4</v>
      </c>
      <c r="M81" s="28"/>
      <c r="N81" s="23"/>
      <c r="O81" s="23"/>
      <c r="P81" s="31"/>
      <c r="Q81" s="23"/>
      <c r="R81" s="23"/>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7"/>
      <c r="BA81" s="29">
        <f t="shared" si="9"/>
        <v>339.36</v>
      </c>
      <c r="BB81" s="38">
        <f t="shared" si="7"/>
        <v>339.36</v>
      </c>
      <c r="BC81" s="35" t="str">
        <f t="shared" si="8"/>
        <v>INR  Three Hundred &amp; Thirty Nine  and Paise Thirty Six Only</v>
      </c>
      <c r="IA81" s="21">
        <v>1.68</v>
      </c>
      <c r="IB81" s="21" t="s">
        <v>181</v>
      </c>
      <c r="IC81" s="21" t="s">
        <v>202</v>
      </c>
      <c r="ID81" s="21">
        <v>2</v>
      </c>
      <c r="IE81" s="22" t="s">
        <v>75</v>
      </c>
      <c r="IF81" s="22"/>
      <c r="IG81" s="22"/>
      <c r="IH81" s="22"/>
      <c r="II81" s="22"/>
    </row>
    <row r="82" spans="1:243" s="21" customFormat="1" ht="28.5">
      <c r="A82" s="40">
        <v>1.69</v>
      </c>
      <c r="B82" s="78" t="s">
        <v>182</v>
      </c>
      <c r="C82" s="26" t="s">
        <v>203</v>
      </c>
      <c r="D82" s="41">
        <v>1</v>
      </c>
      <c r="E82" s="45" t="s">
        <v>75</v>
      </c>
      <c r="F82" s="42">
        <v>163.47</v>
      </c>
      <c r="G82" s="27"/>
      <c r="H82" s="23"/>
      <c r="I82" s="32" t="s">
        <v>38</v>
      </c>
      <c r="J82" s="33">
        <f t="shared" si="6"/>
        <v>1</v>
      </c>
      <c r="K82" s="23" t="s">
        <v>39</v>
      </c>
      <c r="L82" s="23" t="s">
        <v>4</v>
      </c>
      <c r="M82" s="28"/>
      <c r="N82" s="23"/>
      <c r="O82" s="23"/>
      <c r="P82" s="31"/>
      <c r="Q82" s="23"/>
      <c r="R82" s="23"/>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7"/>
      <c r="BA82" s="29">
        <f t="shared" si="9"/>
        <v>163.47</v>
      </c>
      <c r="BB82" s="38">
        <f t="shared" si="7"/>
        <v>163.47</v>
      </c>
      <c r="BC82" s="35" t="str">
        <f t="shared" si="8"/>
        <v>INR  One Hundred &amp; Sixty Three  and Paise Forty Seven Only</v>
      </c>
      <c r="IA82" s="21">
        <v>1.69</v>
      </c>
      <c r="IB82" s="21" t="s">
        <v>182</v>
      </c>
      <c r="IC82" s="21" t="s">
        <v>203</v>
      </c>
      <c r="ID82" s="21">
        <v>1</v>
      </c>
      <c r="IE82" s="22" t="s">
        <v>75</v>
      </c>
      <c r="IF82" s="22"/>
      <c r="IG82" s="22"/>
      <c r="IH82" s="22"/>
      <c r="II82" s="22"/>
    </row>
    <row r="83" spans="1:243" s="21" customFormat="1" ht="28.5">
      <c r="A83" s="40">
        <v>1.7</v>
      </c>
      <c r="B83" s="78" t="s">
        <v>183</v>
      </c>
      <c r="C83" s="26" t="s">
        <v>204</v>
      </c>
      <c r="D83" s="41">
        <v>1</v>
      </c>
      <c r="E83" s="45" t="s">
        <v>75</v>
      </c>
      <c r="F83" s="42">
        <v>138.64</v>
      </c>
      <c r="G83" s="27"/>
      <c r="H83" s="23"/>
      <c r="I83" s="32" t="s">
        <v>38</v>
      </c>
      <c r="J83" s="33">
        <f t="shared" si="6"/>
        <v>1</v>
      </c>
      <c r="K83" s="23" t="s">
        <v>39</v>
      </c>
      <c r="L83" s="23" t="s">
        <v>4</v>
      </c>
      <c r="M83" s="28"/>
      <c r="N83" s="23"/>
      <c r="O83" s="23"/>
      <c r="P83" s="31"/>
      <c r="Q83" s="23"/>
      <c r="R83" s="23"/>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7"/>
      <c r="BA83" s="29">
        <f t="shared" si="9"/>
        <v>138.64</v>
      </c>
      <c r="BB83" s="38">
        <f t="shared" si="7"/>
        <v>138.64</v>
      </c>
      <c r="BC83" s="35" t="str">
        <f t="shared" si="8"/>
        <v>INR  One Hundred &amp; Thirty Eight  and Paise Sixty Four Only</v>
      </c>
      <c r="IA83" s="21">
        <v>1.7</v>
      </c>
      <c r="IB83" s="21" t="s">
        <v>183</v>
      </c>
      <c r="IC83" s="21" t="s">
        <v>204</v>
      </c>
      <c r="ID83" s="21">
        <v>1</v>
      </c>
      <c r="IE83" s="22" t="s">
        <v>75</v>
      </c>
      <c r="IF83" s="22"/>
      <c r="IG83" s="22"/>
      <c r="IH83" s="22"/>
      <c r="II83" s="22"/>
    </row>
    <row r="84" spans="1:243" s="21" customFormat="1" ht="28.5">
      <c r="A84" s="40">
        <v>1.71</v>
      </c>
      <c r="B84" s="78" t="s">
        <v>184</v>
      </c>
      <c r="C84" s="26" t="s">
        <v>205</v>
      </c>
      <c r="D84" s="41">
        <v>1</v>
      </c>
      <c r="E84" s="45" t="s">
        <v>75</v>
      </c>
      <c r="F84" s="42">
        <v>161.4</v>
      </c>
      <c r="G84" s="27"/>
      <c r="H84" s="23"/>
      <c r="I84" s="32" t="s">
        <v>38</v>
      </c>
      <c r="J84" s="33">
        <f t="shared" si="6"/>
        <v>1</v>
      </c>
      <c r="K84" s="23" t="s">
        <v>39</v>
      </c>
      <c r="L84" s="23" t="s">
        <v>4</v>
      </c>
      <c r="M84" s="28"/>
      <c r="N84" s="23"/>
      <c r="O84" s="23"/>
      <c r="P84" s="31"/>
      <c r="Q84" s="23"/>
      <c r="R84" s="23"/>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7"/>
      <c r="BA84" s="29">
        <f t="shared" si="9"/>
        <v>161.4</v>
      </c>
      <c r="BB84" s="38">
        <f t="shared" si="7"/>
        <v>161.4</v>
      </c>
      <c r="BC84" s="35" t="str">
        <f t="shared" si="8"/>
        <v>INR  One Hundred &amp; Sixty One  and Paise Forty Only</v>
      </c>
      <c r="IA84" s="21">
        <v>1.71</v>
      </c>
      <c r="IB84" s="21" t="s">
        <v>184</v>
      </c>
      <c r="IC84" s="21" t="s">
        <v>205</v>
      </c>
      <c r="ID84" s="21">
        <v>1</v>
      </c>
      <c r="IE84" s="22" t="s">
        <v>75</v>
      </c>
      <c r="IF84" s="22"/>
      <c r="IG84" s="22"/>
      <c r="IH84" s="22"/>
      <c r="II84" s="22"/>
    </row>
    <row r="85" spans="1:243" s="21" customFormat="1" ht="49.5">
      <c r="A85" s="40">
        <v>1.72</v>
      </c>
      <c r="B85" s="78" t="s">
        <v>185</v>
      </c>
      <c r="C85" s="26" t="s">
        <v>206</v>
      </c>
      <c r="D85" s="41">
        <v>1</v>
      </c>
      <c r="E85" s="45" t="s">
        <v>75</v>
      </c>
      <c r="F85" s="42">
        <v>2801.79</v>
      </c>
      <c r="G85" s="27"/>
      <c r="H85" s="23"/>
      <c r="I85" s="32" t="s">
        <v>38</v>
      </c>
      <c r="J85" s="33">
        <f t="shared" si="6"/>
        <v>1</v>
      </c>
      <c r="K85" s="23" t="s">
        <v>39</v>
      </c>
      <c r="L85" s="23" t="s">
        <v>4</v>
      </c>
      <c r="M85" s="28"/>
      <c r="N85" s="23"/>
      <c r="O85" s="23"/>
      <c r="P85" s="31"/>
      <c r="Q85" s="23"/>
      <c r="R85" s="23"/>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7"/>
      <c r="BA85" s="29">
        <f t="shared" si="9"/>
        <v>2801.79</v>
      </c>
      <c r="BB85" s="38">
        <f t="shared" si="7"/>
        <v>2801.79</v>
      </c>
      <c r="BC85" s="35" t="str">
        <f t="shared" si="8"/>
        <v>INR  Two Thousand Eight Hundred &amp; One  and Paise Seventy Nine Only</v>
      </c>
      <c r="IA85" s="21">
        <v>1.72</v>
      </c>
      <c r="IB85" s="21" t="s">
        <v>185</v>
      </c>
      <c r="IC85" s="21" t="s">
        <v>206</v>
      </c>
      <c r="ID85" s="21">
        <v>1</v>
      </c>
      <c r="IE85" s="22" t="s">
        <v>75</v>
      </c>
      <c r="IF85" s="22"/>
      <c r="IG85" s="22"/>
      <c r="IH85" s="22"/>
      <c r="II85" s="22"/>
    </row>
    <row r="86" spans="1:243" s="21" customFormat="1" ht="78.75">
      <c r="A86" s="40">
        <v>1.73</v>
      </c>
      <c r="B86" s="74" t="s">
        <v>186</v>
      </c>
      <c r="C86" s="26" t="s">
        <v>207</v>
      </c>
      <c r="D86" s="41">
        <v>60</v>
      </c>
      <c r="E86" s="45" t="s">
        <v>74</v>
      </c>
      <c r="F86" s="42">
        <v>1907.86</v>
      </c>
      <c r="G86" s="27"/>
      <c r="H86" s="23"/>
      <c r="I86" s="32" t="s">
        <v>38</v>
      </c>
      <c r="J86" s="33">
        <f t="shared" si="6"/>
        <v>1</v>
      </c>
      <c r="K86" s="23" t="s">
        <v>39</v>
      </c>
      <c r="L86" s="23" t="s">
        <v>4</v>
      </c>
      <c r="M86" s="28"/>
      <c r="N86" s="23"/>
      <c r="O86" s="23"/>
      <c r="P86" s="31"/>
      <c r="Q86" s="23"/>
      <c r="R86" s="23"/>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7"/>
      <c r="BA86" s="29">
        <f t="shared" si="9"/>
        <v>114471.6</v>
      </c>
      <c r="BB86" s="38">
        <f t="shared" si="7"/>
        <v>114471.6</v>
      </c>
      <c r="BC86" s="35" t="str">
        <f t="shared" si="8"/>
        <v>INR  One Lakh Fourteen Thousand Four Hundred &amp; Seventy One  and Paise Sixty Only</v>
      </c>
      <c r="IA86" s="21">
        <v>1.73</v>
      </c>
      <c r="IB86" s="21" t="s">
        <v>186</v>
      </c>
      <c r="IC86" s="21" t="s">
        <v>207</v>
      </c>
      <c r="ID86" s="21">
        <v>60</v>
      </c>
      <c r="IE86" s="22" t="s">
        <v>74</v>
      </c>
      <c r="IF86" s="22"/>
      <c r="IG86" s="22"/>
      <c r="IH86" s="22"/>
      <c r="II86" s="22"/>
    </row>
    <row r="87" spans="1:243" s="21" customFormat="1" ht="110.25">
      <c r="A87" s="40">
        <v>1.74</v>
      </c>
      <c r="B87" s="76" t="s">
        <v>187</v>
      </c>
      <c r="C87" s="26" t="s">
        <v>208</v>
      </c>
      <c r="D87" s="102"/>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4"/>
      <c r="IA87" s="21">
        <v>1.74</v>
      </c>
      <c r="IB87" s="21" t="s">
        <v>187</v>
      </c>
      <c r="IC87" s="21" t="s">
        <v>208</v>
      </c>
      <c r="IE87" s="22"/>
      <c r="IF87" s="22"/>
      <c r="IG87" s="22"/>
      <c r="IH87" s="22"/>
      <c r="II87" s="22"/>
    </row>
    <row r="88" spans="1:243" s="21" customFormat="1" ht="42.75">
      <c r="A88" s="40">
        <v>1.75</v>
      </c>
      <c r="B88" s="76" t="s">
        <v>188</v>
      </c>
      <c r="C88" s="26" t="s">
        <v>209</v>
      </c>
      <c r="D88" s="41">
        <v>55</v>
      </c>
      <c r="E88" s="45" t="s">
        <v>74</v>
      </c>
      <c r="F88" s="42">
        <v>490.42</v>
      </c>
      <c r="G88" s="27"/>
      <c r="H88" s="23"/>
      <c r="I88" s="32" t="s">
        <v>38</v>
      </c>
      <c r="J88" s="33">
        <f t="shared" si="6"/>
        <v>1</v>
      </c>
      <c r="K88" s="23" t="s">
        <v>39</v>
      </c>
      <c r="L88" s="23" t="s">
        <v>4</v>
      </c>
      <c r="M88" s="28"/>
      <c r="N88" s="23"/>
      <c r="O88" s="23"/>
      <c r="P88" s="31"/>
      <c r="Q88" s="23"/>
      <c r="R88" s="23"/>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7"/>
      <c r="BA88" s="29">
        <f>(total_amount_ba($B$2,$D$2,D88,F88,J88,K88,M88))</f>
        <v>26973.1</v>
      </c>
      <c r="BB88" s="38">
        <f t="shared" si="7"/>
        <v>26973.1</v>
      </c>
      <c r="BC88" s="35" t="str">
        <f t="shared" si="8"/>
        <v>INR  Twenty Six Thousand Nine Hundred &amp; Seventy Three  and Paise Ten Only</v>
      </c>
      <c r="IA88" s="21">
        <v>1.75</v>
      </c>
      <c r="IB88" s="21" t="s">
        <v>188</v>
      </c>
      <c r="IC88" s="21" t="s">
        <v>209</v>
      </c>
      <c r="ID88" s="21">
        <v>55</v>
      </c>
      <c r="IE88" s="22" t="s">
        <v>74</v>
      </c>
      <c r="IF88" s="22"/>
      <c r="IG88" s="22"/>
      <c r="IH88" s="22"/>
      <c r="II88" s="22"/>
    </row>
    <row r="89" spans="1:243" s="21" customFormat="1" ht="141.75">
      <c r="A89" s="40">
        <v>1.76</v>
      </c>
      <c r="B89" s="76" t="s">
        <v>189</v>
      </c>
      <c r="C89" s="26" t="s">
        <v>210</v>
      </c>
      <c r="D89" s="102"/>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4"/>
      <c r="IA89" s="21">
        <v>1.76</v>
      </c>
      <c r="IB89" s="21" t="s">
        <v>189</v>
      </c>
      <c r="IC89" s="21" t="s">
        <v>210</v>
      </c>
      <c r="IE89" s="22"/>
      <c r="IF89" s="22"/>
      <c r="IG89" s="22"/>
      <c r="IH89" s="22"/>
      <c r="II89" s="22"/>
    </row>
    <row r="90" spans="1:243" s="21" customFormat="1" ht="42.75">
      <c r="A90" s="40">
        <v>1.77</v>
      </c>
      <c r="B90" s="76" t="s">
        <v>188</v>
      </c>
      <c r="C90" s="26" t="s">
        <v>211</v>
      </c>
      <c r="D90" s="41">
        <v>245</v>
      </c>
      <c r="E90" s="45" t="s">
        <v>74</v>
      </c>
      <c r="F90" s="42">
        <v>368.33</v>
      </c>
      <c r="G90" s="27"/>
      <c r="H90" s="23"/>
      <c r="I90" s="32" t="s">
        <v>38</v>
      </c>
      <c r="J90" s="33">
        <f aca="true" t="shared" si="10" ref="J90:J95">IF(I90="Less(-)",-1,1)</f>
        <v>1</v>
      </c>
      <c r="K90" s="23" t="s">
        <v>39</v>
      </c>
      <c r="L90" s="23" t="s">
        <v>4</v>
      </c>
      <c r="M90" s="28"/>
      <c r="N90" s="23"/>
      <c r="O90" s="23"/>
      <c r="P90" s="31"/>
      <c r="Q90" s="23"/>
      <c r="R90" s="23"/>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7"/>
      <c r="BA90" s="29">
        <f>(total_amount_ba($B$2,$D$2,D90,F90,J90,K90,M90))</f>
        <v>90240.85</v>
      </c>
      <c r="BB90" s="38">
        <f aca="true" t="shared" si="11" ref="BB90:BB95">BA90+SUM(N90:AZ90)</f>
        <v>90240.85</v>
      </c>
      <c r="BC90" s="35" t="str">
        <f aca="true" t="shared" si="12" ref="BC90:BC95">SpellNumber(L90,BB90)</f>
        <v>INR  Ninety Thousand Two Hundred &amp; Forty  and Paise Eighty Five Only</v>
      </c>
      <c r="IA90" s="21">
        <v>1.77</v>
      </c>
      <c r="IB90" s="21" t="s">
        <v>188</v>
      </c>
      <c r="IC90" s="21" t="s">
        <v>211</v>
      </c>
      <c r="ID90" s="21">
        <v>245</v>
      </c>
      <c r="IE90" s="22" t="s">
        <v>74</v>
      </c>
      <c r="IF90" s="22"/>
      <c r="IG90" s="22"/>
      <c r="IH90" s="22"/>
      <c r="II90" s="22"/>
    </row>
    <row r="91" spans="1:243" s="21" customFormat="1" ht="78.75">
      <c r="A91" s="40">
        <v>1.78</v>
      </c>
      <c r="B91" s="76" t="s">
        <v>190</v>
      </c>
      <c r="C91" s="26" t="s">
        <v>212</v>
      </c>
      <c r="D91" s="102"/>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4"/>
      <c r="IA91" s="21">
        <v>1.78</v>
      </c>
      <c r="IB91" s="21" t="s">
        <v>190</v>
      </c>
      <c r="IC91" s="21" t="s">
        <v>212</v>
      </c>
      <c r="IE91" s="22"/>
      <c r="IF91" s="22"/>
      <c r="IG91" s="22"/>
      <c r="IH91" s="22"/>
      <c r="II91" s="22"/>
    </row>
    <row r="92" spans="1:243" s="21" customFormat="1" ht="42.75">
      <c r="A92" s="40">
        <v>1.79</v>
      </c>
      <c r="B92" s="76" t="s">
        <v>188</v>
      </c>
      <c r="C92" s="26" t="s">
        <v>213</v>
      </c>
      <c r="D92" s="41">
        <v>30</v>
      </c>
      <c r="E92" s="45" t="s">
        <v>74</v>
      </c>
      <c r="F92" s="42">
        <v>138.64</v>
      </c>
      <c r="G92" s="27"/>
      <c r="H92" s="23"/>
      <c r="I92" s="32" t="s">
        <v>38</v>
      </c>
      <c r="J92" s="33">
        <f t="shared" si="10"/>
        <v>1</v>
      </c>
      <c r="K92" s="23" t="s">
        <v>39</v>
      </c>
      <c r="L92" s="23" t="s">
        <v>4</v>
      </c>
      <c r="M92" s="28"/>
      <c r="N92" s="23"/>
      <c r="O92" s="23"/>
      <c r="P92" s="31"/>
      <c r="Q92" s="23"/>
      <c r="R92" s="23"/>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7"/>
      <c r="BA92" s="29">
        <f>(total_amount_ba($B$2,$D$2,D92,F92,J92,K92,M92))</f>
        <v>4159.2</v>
      </c>
      <c r="BB92" s="38">
        <f t="shared" si="11"/>
        <v>4159.2</v>
      </c>
      <c r="BC92" s="35" t="str">
        <f t="shared" si="12"/>
        <v>INR  Four Thousand One Hundred &amp; Fifty Nine  and Paise Twenty Only</v>
      </c>
      <c r="IA92" s="21">
        <v>1.79</v>
      </c>
      <c r="IB92" s="21" t="s">
        <v>188</v>
      </c>
      <c r="IC92" s="21" t="s">
        <v>213</v>
      </c>
      <c r="ID92" s="21">
        <v>30</v>
      </c>
      <c r="IE92" s="22" t="s">
        <v>74</v>
      </c>
      <c r="IF92" s="22"/>
      <c r="IG92" s="22"/>
      <c r="IH92" s="22"/>
      <c r="II92" s="22"/>
    </row>
    <row r="93" spans="1:243" s="21" customFormat="1" ht="126">
      <c r="A93" s="40">
        <v>1.8</v>
      </c>
      <c r="B93" s="74" t="s">
        <v>191</v>
      </c>
      <c r="C93" s="26" t="s">
        <v>214</v>
      </c>
      <c r="D93" s="99"/>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1"/>
      <c r="IA93" s="21">
        <v>1.8</v>
      </c>
      <c r="IB93" s="21" t="s">
        <v>191</v>
      </c>
      <c r="IC93" s="21" t="s">
        <v>214</v>
      </c>
      <c r="IE93" s="22"/>
      <c r="IF93" s="22"/>
      <c r="IG93" s="22"/>
      <c r="IH93" s="22"/>
      <c r="II93" s="22"/>
    </row>
    <row r="94" spans="1:243" s="21" customFormat="1" ht="42.75">
      <c r="A94" s="40">
        <v>1.81</v>
      </c>
      <c r="B94" s="74" t="s">
        <v>192</v>
      </c>
      <c r="C94" s="26" t="s">
        <v>215</v>
      </c>
      <c r="D94" s="41">
        <v>12</v>
      </c>
      <c r="E94" s="45" t="s">
        <v>75</v>
      </c>
      <c r="F94" s="42">
        <v>8241.89</v>
      </c>
      <c r="G94" s="27"/>
      <c r="H94" s="23"/>
      <c r="I94" s="32" t="s">
        <v>38</v>
      </c>
      <c r="J94" s="33">
        <f t="shared" si="10"/>
        <v>1</v>
      </c>
      <c r="K94" s="23" t="s">
        <v>39</v>
      </c>
      <c r="L94" s="23" t="s">
        <v>4</v>
      </c>
      <c r="M94" s="28"/>
      <c r="N94" s="23"/>
      <c r="O94" s="23"/>
      <c r="P94" s="31"/>
      <c r="Q94" s="23"/>
      <c r="R94" s="23"/>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7"/>
      <c r="BA94" s="29">
        <f>(total_amount_ba($B$2,$D$2,D94,F94,J94,K94,M94))</f>
        <v>98902.68</v>
      </c>
      <c r="BB94" s="38">
        <f t="shared" si="11"/>
        <v>98902.68</v>
      </c>
      <c r="BC94" s="35" t="str">
        <f t="shared" si="12"/>
        <v>INR  Ninety Eight Thousand Nine Hundred &amp; Two  and Paise Sixty Eight Only</v>
      </c>
      <c r="IA94" s="21">
        <v>1.81</v>
      </c>
      <c r="IB94" s="21" t="s">
        <v>192</v>
      </c>
      <c r="IC94" s="21" t="s">
        <v>215</v>
      </c>
      <c r="ID94" s="21">
        <v>12</v>
      </c>
      <c r="IE94" s="22" t="s">
        <v>75</v>
      </c>
      <c r="IF94" s="22"/>
      <c r="IG94" s="22"/>
      <c r="IH94" s="22"/>
      <c r="II94" s="22"/>
    </row>
    <row r="95" spans="1:243" s="21" customFormat="1" ht="78.75">
      <c r="A95" s="40">
        <v>1.82</v>
      </c>
      <c r="B95" s="81" t="s">
        <v>193</v>
      </c>
      <c r="C95" s="26" t="s">
        <v>216</v>
      </c>
      <c r="D95" s="41">
        <v>95</v>
      </c>
      <c r="E95" s="45" t="s">
        <v>74</v>
      </c>
      <c r="F95" s="42">
        <v>190.37</v>
      </c>
      <c r="G95" s="27"/>
      <c r="H95" s="23"/>
      <c r="I95" s="32" t="s">
        <v>38</v>
      </c>
      <c r="J95" s="33">
        <f t="shared" si="10"/>
        <v>1</v>
      </c>
      <c r="K95" s="23" t="s">
        <v>39</v>
      </c>
      <c r="L95" s="23" t="s">
        <v>4</v>
      </c>
      <c r="M95" s="28"/>
      <c r="N95" s="23"/>
      <c r="O95" s="23"/>
      <c r="P95" s="31"/>
      <c r="Q95" s="23"/>
      <c r="R95" s="23"/>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7"/>
      <c r="BA95" s="29">
        <f>(total_amount_ba($B$2,$D$2,D95,F95,J95,K95,M95))</f>
        <v>18085.15</v>
      </c>
      <c r="BB95" s="38">
        <f t="shared" si="11"/>
        <v>18085.15</v>
      </c>
      <c r="BC95" s="35" t="str">
        <f t="shared" si="12"/>
        <v>INR  Eighteen Thousand  &amp;Eighty Five  and Paise Fifteen Only</v>
      </c>
      <c r="IA95" s="21">
        <v>1.82</v>
      </c>
      <c r="IB95" s="21" t="s">
        <v>193</v>
      </c>
      <c r="IC95" s="21" t="s">
        <v>216</v>
      </c>
      <c r="ID95" s="21">
        <v>95</v>
      </c>
      <c r="IE95" s="22" t="s">
        <v>74</v>
      </c>
      <c r="IF95" s="22"/>
      <c r="IG95" s="22"/>
      <c r="IH95" s="22"/>
      <c r="II95" s="22"/>
    </row>
    <row r="96" spans="1:243" s="21" customFormat="1" ht="78.75">
      <c r="A96" s="40">
        <v>1.83</v>
      </c>
      <c r="B96" s="81" t="s">
        <v>194</v>
      </c>
      <c r="C96" s="26" t="s">
        <v>217</v>
      </c>
      <c r="D96" s="41">
        <v>270</v>
      </c>
      <c r="E96" s="45" t="s">
        <v>74</v>
      </c>
      <c r="F96" s="42">
        <v>146.92</v>
      </c>
      <c r="G96" s="27"/>
      <c r="H96" s="23"/>
      <c r="I96" s="32" t="s">
        <v>38</v>
      </c>
      <c r="J96" s="33">
        <f>IF(I96="Less(-)",-1,1)</f>
        <v>1</v>
      </c>
      <c r="K96" s="23" t="s">
        <v>39</v>
      </c>
      <c r="L96" s="23" t="s">
        <v>4</v>
      </c>
      <c r="M96" s="28"/>
      <c r="N96" s="23"/>
      <c r="O96" s="23"/>
      <c r="P96" s="31"/>
      <c r="Q96" s="23"/>
      <c r="R96" s="23"/>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7"/>
      <c r="BA96" s="29">
        <f>(total_amount_ba($B$2,$D$2,D96,F96,J96,K96,M96))</f>
        <v>39668.4</v>
      </c>
      <c r="BB96" s="38">
        <f>BA96+SUM(N96:AZ96)</f>
        <v>39668.4</v>
      </c>
      <c r="BC96" s="35" t="str">
        <f>SpellNumber(L96,BB96)</f>
        <v>INR  Thirty Nine Thousand Six Hundred &amp; Sixty Eight  and Paise Forty Only</v>
      </c>
      <c r="IA96" s="21">
        <v>1.83</v>
      </c>
      <c r="IB96" s="21" t="s">
        <v>194</v>
      </c>
      <c r="IC96" s="21" t="s">
        <v>217</v>
      </c>
      <c r="ID96" s="21">
        <v>270</v>
      </c>
      <c r="IE96" s="22" t="s">
        <v>74</v>
      </c>
      <c r="IF96" s="22"/>
      <c r="IG96" s="22"/>
      <c r="IH96" s="22"/>
      <c r="II96" s="22"/>
    </row>
    <row r="97" spans="1:243" s="21" customFormat="1" ht="100.5" customHeight="1">
      <c r="A97" s="40">
        <v>1.84</v>
      </c>
      <c r="B97" s="82" t="s">
        <v>222</v>
      </c>
      <c r="C97" s="26" t="s">
        <v>218</v>
      </c>
      <c r="D97" s="99"/>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1"/>
      <c r="IA97" s="21">
        <v>1.84</v>
      </c>
      <c r="IB97" s="21" t="s">
        <v>222</v>
      </c>
      <c r="IC97" s="21" t="s">
        <v>218</v>
      </c>
      <c r="IE97" s="22"/>
      <c r="IF97" s="22"/>
      <c r="IG97" s="22"/>
      <c r="IH97" s="22"/>
      <c r="II97" s="22"/>
    </row>
    <row r="98" spans="1:243" s="21" customFormat="1" ht="42.75">
      <c r="A98" s="40">
        <v>1.85</v>
      </c>
      <c r="B98" s="82" t="s">
        <v>223</v>
      </c>
      <c r="C98" s="26" t="s">
        <v>219</v>
      </c>
      <c r="D98" s="83">
        <v>6</v>
      </c>
      <c r="E98" s="83" t="s">
        <v>293</v>
      </c>
      <c r="F98" s="84">
        <v>924.96</v>
      </c>
      <c r="G98" s="27"/>
      <c r="H98" s="23"/>
      <c r="I98" s="32" t="s">
        <v>38</v>
      </c>
      <c r="J98" s="33">
        <f>IF(I98="Less(-)",-1,1)</f>
        <v>1</v>
      </c>
      <c r="K98" s="23" t="s">
        <v>39</v>
      </c>
      <c r="L98" s="23" t="s">
        <v>4</v>
      </c>
      <c r="M98" s="28"/>
      <c r="N98" s="23"/>
      <c r="O98" s="23"/>
      <c r="P98" s="31"/>
      <c r="Q98" s="23"/>
      <c r="R98" s="23"/>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7"/>
      <c r="BA98" s="29">
        <f>(total_amount_ba($B$2,$D$2,D98,F98,J98,K98,M98))</f>
        <v>5549.76</v>
      </c>
      <c r="BB98" s="38">
        <f>BA98+SUM(N98:AZ98)</f>
        <v>5549.76</v>
      </c>
      <c r="BC98" s="35" t="str">
        <f>SpellNumber(L98,BB98)</f>
        <v>INR  Five Thousand Five Hundred &amp; Forty Nine  and Paise Seventy Six Only</v>
      </c>
      <c r="IA98" s="21">
        <v>1.85</v>
      </c>
      <c r="IB98" s="21" t="s">
        <v>223</v>
      </c>
      <c r="IC98" s="21" t="s">
        <v>219</v>
      </c>
      <c r="ID98" s="21">
        <v>6</v>
      </c>
      <c r="IE98" s="22" t="s">
        <v>293</v>
      </c>
      <c r="IF98" s="22"/>
      <c r="IG98" s="22"/>
      <c r="IH98" s="22"/>
      <c r="II98" s="22"/>
    </row>
    <row r="99" spans="1:243" s="21" customFormat="1" ht="51">
      <c r="A99" s="40">
        <v>1.86</v>
      </c>
      <c r="B99" s="85" t="s">
        <v>77</v>
      </c>
      <c r="C99" s="26" t="s">
        <v>295</v>
      </c>
      <c r="D99" s="99"/>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1"/>
      <c r="IA99" s="21">
        <v>1.86</v>
      </c>
      <c r="IB99" s="21" t="s">
        <v>77</v>
      </c>
      <c r="IC99" s="21" t="s">
        <v>295</v>
      </c>
      <c r="IE99" s="22"/>
      <c r="IF99" s="22"/>
      <c r="IG99" s="22"/>
      <c r="IH99" s="22"/>
      <c r="II99" s="22"/>
    </row>
    <row r="100" spans="1:243" s="21" customFormat="1" ht="28.5">
      <c r="A100" s="40">
        <v>1.87</v>
      </c>
      <c r="B100" s="82" t="s">
        <v>224</v>
      </c>
      <c r="C100" s="26" t="s">
        <v>296</v>
      </c>
      <c r="D100" s="83">
        <v>20</v>
      </c>
      <c r="E100" s="83" t="s">
        <v>74</v>
      </c>
      <c r="F100" s="84">
        <v>46.56</v>
      </c>
      <c r="G100" s="27"/>
      <c r="H100" s="23"/>
      <c r="I100" s="32" t="s">
        <v>38</v>
      </c>
      <c r="J100" s="33">
        <f>IF(I100="Less(-)",-1,1)</f>
        <v>1</v>
      </c>
      <c r="K100" s="23" t="s">
        <v>39</v>
      </c>
      <c r="L100" s="23" t="s">
        <v>4</v>
      </c>
      <c r="M100" s="28"/>
      <c r="N100" s="23"/>
      <c r="O100" s="23"/>
      <c r="P100" s="31"/>
      <c r="Q100" s="23"/>
      <c r="R100" s="23"/>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7"/>
      <c r="BA100" s="29">
        <f>(total_amount_ba($B$2,$D$2,D100,F100,J100,K100,M100))</f>
        <v>931.2</v>
      </c>
      <c r="BB100" s="38">
        <f>BA100+SUM(N100:AZ100)</f>
        <v>931.2</v>
      </c>
      <c r="BC100" s="35" t="str">
        <f>SpellNumber(L100,BB100)</f>
        <v>INR  Nine Hundred &amp; Thirty One  and Paise Twenty Only</v>
      </c>
      <c r="IA100" s="21">
        <v>1.87</v>
      </c>
      <c r="IB100" s="21" t="s">
        <v>224</v>
      </c>
      <c r="IC100" s="21" t="s">
        <v>296</v>
      </c>
      <c r="ID100" s="21">
        <v>20</v>
      </c>
      <c r="IE100" s="22" t="s">
        <v>74</v>
      </c>
      <c r="IF100" s="22"/>
      <c r="IG100" s="22"/>
      <c r="IH100" s="22"/>
      <c r="II100" s="22"/>
    </row>
    <row r="101" spans="1:243" s="21" customFormat="1" ht="42.75">
      <c r="A101" s="40">
        <v>1.88</v>
      </c>
      <c r="B101" s="82" t="s">
        <v>225</v>
      </c>
      <c r="C101" s="26" t="s">
        <v>297</v>
      </c>
      <c r="D101" s="83">
        <v>135</v>
      </c>
      <c r="E101" s="83" t="s">
        <v>74</v>
      </c>
      <c r="F101" s="84">
        <v>98.29</v>
      </c>
      <c r="G101" s="27"/>
      <c r="H101" s="23"/>
      <c r="I101" s="32" t="s">
        <v>38</v>
      </c>
      <c r="J101" s="33">
        <f>IF(I101="Less(-)",-1,1)</f>
        <v>1</v>
      </c>
      <c r="K101" s="23" t="s">
        <v>39</v>
      </c>
      <c r="L101" s="23" t="s">
        <v>4</v>
      </c>
      <c r="M101" s="28"/>
      <c r="N101" s="23"/>
      <c r="O101" s="23"/>
      <c r="P101" s="31"/>
      <c r="Q101" s="23"/>
      <c r="R101" s="23"/>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7"/>
      <c r="BA101" s="29">
        <f>(total_amount_ba($B$2,$D$2,D101,F101,J101,K101,M101))</f>
        <v>13269.15</v>
      </c>
      <c r="BB101" s="38">
        <f>BA101+SUM(N101:AZ101)</f>
        <v>13269.15</v>
      </c>
      <c r="BC101" s="35" t="str">
        <f>SpellNumber(L101,BB101)</f>
        <v>INR  Thirteen Thousand Two Hundred &amp; Sixty Nine  and Paise Fifteen Only</v>
      </c>
      <c r="IA101" s="21">
        <v>1.88</v>
      </c>
      <c r="IB101" s="21" t="s">
        <v>225</v>
      </c>
      <c r="IC101" s="21" t="s">
        <v>297</v>
      </c>
      <c r="ID101" s="21">
        <v>135</v>
      </c>
      <c r="IE101" s="22" t="s">
        <v>74</v>
      </c>
      <c r="IF101" s="22"/>
      <c r="IG101" s="22"/>
      <c r="IH101" s="22"/>
      <c r="II101" s="22"/>
    </row>
    <row r="102" spans="1:243" s="21" customFormat="1" ht="42.75">
      <c r="A102" s="40">
        <v>1.89</v>
      </c>
      <c r="B102" s="86" t="s">
        <v>226</v>
      </c>
      <c r="C102" s="26" t="s">
        <v>298</v>
      </c>
      <c r="D102" s="83">
        <v>255</v>
      </c>
      <c r="E102" s="83" t="s">
        <v>74</v>
      </c>
      <c r="F102" s="84">
        <v>141.74</v>
      </c>
      <c r="G102" s="27"/>
      <c r="H102" s="23"/>
      <c r="I102" s="32" t="s">
        <v>38</v>
      </c>
      <c r="J102" s="33">
        <f>IF(I102="Less(-)",-1,1)</f>
        <v>1</v>
      </c>
      <c r="K102" s="23" t="s">
        <v>39</v>
      </c>
      <c r="L102" s="23" t="s">
        <v>4</v>
      </c>
      <c r="M102" s="28"/>
      <c r="N102" s="23"/>
      <c r="O102" s="23"/>
      <c r="P102" s="31"/>
      <c r="Q102" s="23"/>
      <c r="R102" s="23"/>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7"/>
      <c r="BA102" s="29">
        <f>(total_amount_ba($B$2,$D$2,D102,F102,J102,K102,M102))</f>
        <v>36143.7</v>
      </c>
      <c r="BB102" s="38">
        <f>BA102+SUM(N102:AZ102)</f>
        <v>36143.7</v>
      </c>
      <c r="BC102" s="35" t="str">
        <f>SpellNumber(L102,BB102)</f>
        <v>INR  Thirty Six Thousand One Hundred &amp; Forty Three  and Paise Seventy Only</v>
      </c>
      <c r="IA102" s="21">
        <v>1.89</v>
      </c>
      <c r="IB102" s="21" t="s">
        <v>226</v>
      </c>
      <c r="IC102" s="21" t="s">
        <v>298</v>
      </c>
      <c r="ID102" s="21">
        <v>255</v>
      </c>
      <c r="IE102" s="22" t="s">
        <v>74</v>
      </c>
      <c r="IF102" s="22"/>
      <c r="IG102" s="22"/>
      <c r="IH102" s="22"/>
      <c r="II102" s="22"/>
    </row>
    <row r="103" spans="1:243" s="21" customFormat="1" ht="42.75">
      <c r="A103" s="40">
        <v>1.9</v>
      </c>
      <c r="B103" s="82" t="s">
        <v>227</v>
      </c>
      <c r="C103" s="26" t="s">
        <v>299</v>
      </c>
      <c r="D103" s="83">
        <v>220</v>
      </c>
      <c r="E103" s="83" t="s">
        <v>74</v>
      </c>
      <c r="F103" s="84">
        <v>213.13</v>
      </c>
      <c r="G103" s="27"/>
      <c r="H103" s="23"/>
      <c r="I103" s="32" t="s">
        <v>38</v>
      </c>
      <c r="J103" s="33">
        <f>IF(I103="Less(-)",-1,1)</f>
        <v>1</v>
      </c>
      <c r="K103" s="23" t="s">
        <v>39</v>
      </c>
      <c r="L103" s="23" t="s">
        <v>4</v>
      </c>
      <c r="M103" s="28"/>
      <c r="N103" s="23"/>
      <c r="O103" s="23"/>
      <c r="P103" s="31"/>
      <c r="Q103" s="23"/>
      <c r="R103" s="23"/>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7"/>
      <c r="BA103" s="29">
        <f>(total_amount_ba($B$2,$D$2,D103,F103,J103,K103,M103))</f>
        <v>46888.6</v>
      </c>
      <c r="BB103" s="38">
        <f>BA103+SUM(N103:AZ103)</f>
        <v>46888.6</v>
      </c>
      <c r="BC103" s="35" t="str">
        <f>SpellNumber(L103,BB103)</f>
        <v>INR  Forty Six Thousand Eight Hundred &amp; Eighty Eight  and Paise Sixty Only</v>
      </c>
      <c r="IA103" s="21">
        <v>1.9</v>
      </c>
      <c r="IB103" s="21" t="s">
        <v>227</v>
      </c>
      <c r="IC103" s="21" t="s">
        <v>299</v>
      </c>
      <c r="ID103" s="21">
        <v>220</v>
      </c>
      <c r="IE103" s="22" t="s">
        <v>74</v>
      </c>
      <c r="IF103" s="22"/>
      <c r="IG103" s="22"/>
      <c r="IH103" s="22"/>
      <c r="II103" s="22"/>
    </row>
    <row r="104" spans="1:243" s="21" customFormat="1" ht="42.75">
      <c r="A104" s="40">
        <v>1.91</v>
      </c>
      <c r="B104" s="82" t="s">
        <v>228</v>
      </c>
      <c r="C104" s="26" t="s">
        <v>300</v>
      </c>
      <c r="D104" s="83">
        <v>45</v>
      </c>
      <c r="E104" s="83" t="s">
        <v>74</v>
      </c>
      <c r="F104" s="84">
        <v>415.92</v>
      </c>
      <c r="G104" s="27"/>
      <c r="H104" s="23"/>
      <c r="I104" s="32" t="s">
        <v>38</v>
      </c>
      <c r="J104" s="33">
        <f>IF(I104="Less(-)",-1,1)</f>
        <v>1</v>
      </c>
      <c r="K104" s="23" t="s">
        <v>39</v>
      </c>
      <c r="L104" s="23" t="s">
        <v>4</v>
      </c>
      <c r="M104" s="28"/>
      <c r="N104" s="23"/>
      <c r="O104" s="23"/>
      <c r="P104" s="31"/>
      <c r="Q104" s="23"/>
      <c r="R104" s="23"/>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7"/>
      <c r="BA104" s="29">
        <f>(total_amount_ba($B$2,$D$2,D104,F104,J104,K104,M104))</f>
        <v>18716.4</v>
      </c>
      <c r="BB104" s="38">
        <f>BA104+SUM(N104:AZ104)</f>
        <v>18716.4</v>
      </c>
      <c r="BC104" s="35" t="str">
        <f>SpellNumber(L104,BB104)</f>
        <v>INR  Eighteen Thousand Seven Hundred &amp; Sixteen  and Paise Forty Only</v>
      </c>
      <c r="IA104" s="21">
        <v>1.91</v>
      </c>
      <c r="IB104" s="21" t="s">
        <v>228</v>
      </c>
      <c r="IC104" s="21" t="s">
        <v>300</v>
      </c>
      <c r="ID104" s="21">
        <v>45</v>
      </c>
      <c r="IE104" s="22" t="s">
        <v>74</v>
      </c>
      <c r="IF104" s="22"/>
      <c r="IG104" s="22"/>
      <c r="IH104" s="22"/>
      <c r="II104" s="22"/>
    </row>
    <row r="105" spans="1:243" s="21" customFormat="1" ht="63.75">
      <c r="A105" s="40">
        <v>1.92</v>
      </c>
      <c r="B105" s="85" t="s">
        <v>229</v>
      </c>
      <c r="C105" s="26" t="s">
        <v>301</v>
      </c>
      <c r="D105" s="99"/>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1"/>
      <c r="IA105" s="21">
        <v>1.92</v>
      </c>
      <c r="IB105" s="21" t="s">
        <v>229</v>
      </c>
      <c r="IC105" s="21" t="s">
        <v>301</v>
      </c>
      <c r="IE105" s="22"/>
      <c r="IF105" s="22"/>
      <c r="IG105" s="22"/>
      <c r="IH105" s="22"/>
      <c r="II105" s="22"/>
    </row>
    <row r="106" spans="1:243" s="21" customFormat="1" ht="28.5">
      <c r="A106" s="40">
        <v>1.93</v>
      </c>
      <c r="B106" s="87" t="s">
        <v>230</v>
      </c>
      <c r="C106" s="26" t="s">
        <v>302</v>
      </c>
      <c r="D106" s="83">
        <v>15</v>
      </c>
      <c r="E106" s="83" t="s">
        <v>74</v>
      </c>
      <c r="F106" s="84">
        <v>39.32</v>
      </c>
      <c r="G106" s="27"/>
      <c r="H106" s="23"/>
      <c r="I106" s="32" t="s">
        <v>38</v>
      </c>
      <c r="J106" s="33">
        <f>IF(I106="Less(-)",-1,1)</f>
        <v>1</v>
      </c>
      <c r="K106" s="23" t="s">
        <v>39</v>
      </c>
      <c r="L106" s="23" t="s">
        <v>4</v>
      </c>
      <c r="M106" s="28"/>
      <c r="N106" s="23"/>
      <c r="O106" s="23"/>
      <c r="P106" s="31"/>
      <c r="Q106" s="23"/>
      <c r="R106" s="23"/>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7"/>
      <c r="BA106" s="29">
        <f>(total_amount_ba($B$2,$D$2,D106,F106,J106,K106,M106))</f>
        <v>589.8</v>
      </c>
      <c r="BB106" s="38">
        <f>BA106+SUM(N106:AZ106)</f>
        <v>589.8</v>
      </c>
      <c r="BC106" s="35" t="str">
        <f>SpellNumber(L106,BB106)</f>
        <v>INR  Five Hundred &amp; Eighty Nine  and Paise Eighty Only</v>
      </c>
      <c r="IA106" s="21">
        <v>1.93</v>
      </c>
      <c r="IB106" s="21" t="s">
        <v>230</v>
      </c>
      <c r="IC106" s="21" t="s">
        <v>302</v>
      </c>
      <c r="ID106" s="21">
        <v>15</v>
      </c>
      <c r="IE106" s="22" t="s">
        <v>74</v>
      </c>
      <c r="IF106" s="22"/>
      <c r="IG106" s="22"/>
      <c r="IH106" s="22"/>
      <c r="II106" s="22"/>
    </row>
    <row r="107" spans="1:243" s="21" customFormat="1" ht="62.25" customHeight="1">
      <c r="A107" s="40">
        <v>1.94</v>
      </c>
      <c r="B107" s="88" t="s">
        <v>231</v>
      </c>
      <c r="C107" s="26" t="s">
        <v>303</v>
      </c>
      <c r="D107" s="99"/>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1"/>
      <c r="IA107" s="21">
        <v>1.94</v>
      </c>
      <c r="IB107" s="21" t="s">
        <v>231</v>
      </c>
      <c r="IC107" s="21" t="s">
        <v>303</v>
      </c>
      <c r="IE107" s="22"/>
      <c r="IF107" s="22"/>
      <c r="IG107" s="22"/>
      <c r="IH107" s="22"/>
      <c r="II107" s="22"/>
    </row>
    <row r="108" spans="1:243" s="21" customFormat="1" ht="28.5">
      <c r="A108" s="40">
        <v>1.95</v>
      </c>
      <c r="B108" s="88" t="s">
        <v>232</v>
      </c>
      <c r="C108" s="26" t="s">
        <v>304</v>
      </c>
      <c r="D108" s="89">
        <v>4</v>
      </c>
      <c r="E108" s="83" t="s">
        <v>75</v>
      </c>
      <c r="F108" s="84">
        <v>106.57</v>
      </c>
      <c r="G108" s="27"/>
      <c r="H108" s="23"/>
      <c r="I108" s="32" t="s">
        <v>38</v>
      </c>
      <c r="J108" s="33">
        <f aca="true" t="shared" si="13" ref="J108:J115">IF(I108="Less(-)",-1,1)</f>
        <v>1</v>
      </c>
      <c r="K108" s="23" t="s">
        <v>39</v>
      </c>
      <c r="L108" s="23" t="s">
        <v>4</v>
      </c>
      <c r="M108" s="28"/>
      <c r="N108" s="23"/>
      <c r="O108" s="23"/>
      <c r="P108" s="31"/>
      <c r="Q108" s="23"/>
      <c r="R108" s="23"/>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7"/>
      <c r="BA108" s="29">
        <f aca="true" t="shared" si="14" ref="BA108:BA115">(total_amount_ba($B$2,$D$2,D108,F108,J108,K108,M108))</f>
        <v>426.28</v>
      </c>
      <c r="BB108" s="38">
        <f aca="true" t="shared" si="15" ref="BB108:BB115">BA108+SUM(N108:AZ108)</f>
        <v>426.28</v>
      </c>
      <c r="BC108" s="35" t="str">
        <f aca="true" t="shared" si="16" ref="BC108:BC115">SpellNumber(L108,BB108)</f>
        <v>INR  Four Hundred &amp; Twenty Six  and Paise Twenty Eight Only</v>
      </c>
      <c r="IA108" s="21">
        <v>1.95</v>
      </c>
      <c r="IB108" s="21" t="s">
        <v>232</v>
      </c>
      <c r="IC108" s="21" t="s">
        <v>304</v>
      </c>
      <c r="ID108" s="21">
        <v>4</v>
      </c>
      <c r="IE108" s="22" t="s">
        <v>75</v>
      </c>
      <c r="IF108" s="22"/>
      <c r="IG108" s="22"/>
      <c r="IH108" s="22"/>
      <c r="II108" s="22"/>
    </row>
    <row r="109" spans="1:243" s="21" customFormat="1" ht="28.5">
      <c r="A109" s="40">
        <v>1.96</v>
      </c>
      <c r="B109" s="88" t="s">
        <v>233</v>
      </c>
      <c r="C109" s="26" t="s">
        <v>305</v>
      </c>
      <c r="D109" s="89">
        <v>1</v>
      </c>
      <c r="E109" s="83" t="s">
        <v>75</v>
      </c>
      <c r="F109" s="84">
        <v>153.13</v>
      </c>
      <c r="G109" s="27"/>
      <c r="H109" s="23"/>
      <c r="I109" s="32" t="s">
        <v>38</v>
      </c>
      <c r="J109" s="33">
        <f t="shared" si="13"/>
        <v>1</v>
      </c>
      <c r="K109" s="23" t="s">
        <v>39</v>
      </c>
      <c r="L109" s="23" t="s">
        <v>4</v>
      </c>
      <c r="M109" s="28"/>
      <c r="N109" s="23"/>
      <c r="O109" s="23"/>
      <c r="P109" s="31"/>
      <c r="Q109" s="23"/>
      <c r="R109" s="23"/>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7"/>
      <c r="BA109" s="29">
        <f t="shared" si="14"/>
        <v>153.13</v>
      </c>
      <c r="BB109" s="38">
        <f t="shared" si="15"/>
        <v>153.13</v>
      </c>
      <c r="BC109" s="35" t="str">
        <f t="shared" si="16"/>
        <v>INR  One Hundred &amp; Fifty Three  and Paise Thirteen Only</v>
      </c>
      <c r="IA109" s="21">
        <v>1.96</v>
      </c>
      <c r="IB109" s="21" t="s">
        <v>233</v>
      </c>
      <c r="IC109" s="21" t="s">
        <v>305</v>
      </c>
      <c r="ID109" s="21">
        <v>1</v>
      </c>
      <c r="IE109" s="22" t="s">
        <v>75</v>
      </c>
      <c r="IF109" s="22"/>
      <c r="IG109" s="22"/>
      <c r="IH109" s="22"/>
      <c r="II109" s="22"/>
    </row>
    <row r="110" spans="1:243" s="21" customFormat="1" ht="28.5">
      <c r="A110" s="40">
        <v>1.97</v>
      </c>
      <c r="B110" s="88" t="s">
        <v>234</v>
      </c>
      <c r="C110" s="26" t="s">
        <v>306</v>
      </c>
      <c r="D110" s="89">
        <v>1</v>
      </c>
      <c r="E110" s="83" t="s">
        <v>75</v>
      </c>
      <c r="F110" s="84">
        <v>161.4</v>
      </c>
      <c r="G110" s="27"/>
      <c r="H110" s="23"/>
      <c r="I110" s="32" t="s">
        <v>38</v>
      </c>
      <c r="J110" s="33">
        <f t="shared" si="13"/>
        <v>1</v>
      </c>
      <c r="K110" s="23" t="s">
        <v>39</v>
      </c>
      <c r="L110" s="23" t="s">
        <v>4</v>
      </c>
      <c r="M110" s="28"/>
      <c r="N110" s="23"/>
      <c r="O110" s="23"/>
      <c r="P110" s="31"/>
      <c r="Q110" s="23"/>
      <c r="R110" s="23"/>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7"/>
      <c r="BA110" s="29">
        <f t="shared" si="14"/>
        <v>161.4</v>
      </c>
      <c r="BB110" s="38">
        <f t="shared" si="15"/>
        <v>161.4</v>
      </c>
      <c r="BC110" s="35" t="str">
        <f t="shared" si="16"/>
        <v>INR  One Hundred &amp; Sixty One  and Paise Forty Only</v>
      </c>
      <c r="IA110" s="21">
        <v>1.97</v>
      </c>
      <c r="IB110" s="21" t="s">
        <v>234</v>
      </c>
      <c r="IC110" s="21" t="s">
        <v>306</v>
      </c>
      <c r="ID110" s="21">
        <v>1</v>
      </c>
      <c r="IE110" s="22" t="s">
        <v>75</v>
      </c>
      <c r="IF110" s="22"/>
      <c r="IG110" s="22"/>
      <c r="IH110" s="22"/>
      <c r="II110" s="22"/>
    </row>
    <row r="111" spans="1:243" s="21" customFormat="1" ht="28.5">
      <c r="A111" s="40">
        <v>1.98</v>
      </c>
      <c r="B111" s="88" t="s">
        <v>235</v>
      </c>
      <c r="C111" s="26" t="s">
        <v>307</v>
      </c>
      <c r="D111" s="89">
        <v>1</v>
      </c>
      <c r="E111" s="83" t="s">
        <v>75</v>
      </c>
      <c r="F111" s="84">
        <v>126.23</v>
      </c>
      <c r="G111" s="27"/>
      <c r="H111" s="23"/>
      <c r="I111" s="32" t="s">
        <v>38</v>
      </c>
      <c r="J111" s="33">
        <f t="shared" si="13"/>
        <v>1</v>
      </c>
      <c r="K111" s="23" t="s">
        <v>39</v>
      </c>
      <c r="L111" s="23" t="s">
        <v>4</v>
      </c>
      <c r="M111" s="28"/>
      <c r="N111" s="23"/>
      <c r="O111" s="23"/>
      <c r="P111" s="31"/>
      <c r="Q111" s="23"/>
      <c r="R111" s="23"/>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7"/>
      <c r="BA111" s="29">
        <f t="shared" si="14"/>
        <v>126.23</v>
      </c>
      <c r="BB111" s="38">
        <f t="shared" si="15"/>
        <v>126.23</v>
      </c>
      <c r="BC111" s="35" t="str">
        <f t="shared" si="16"/>
        <v>INR  One Hundred &amp; Twenty Six  and Paise Twenty Three Only</v>
      </c>
      <c r="IA111" s="21">
        <v>1.98</v>
      </c>
      <c r="IB111" s="21" t="s">
        <v>235</v>
      </c>
      <c r="IC111" s="21" t="s">
        <v>307</v>
      </c>
      <c r="ID111" s="21">
        <v>1</v>
      </c>
      <c r="IE111" s="22" t="s">
        <v>75</v>
      </c>
      <c r="IF111" s="22"/>
      <c r="IG111" s="22"/>
      <c r="IH111" s="22"/>
      <c r="II111" s="22"/>
    </row>
    <row r="112" spans="1:243" s="21" customFormat="1" ht="28.5">
      <c r="A112" s="40">
        <v>1.99</v>
      </c>
      <c r="B112" s="88" t="s">
        <v>236</v>
      </c>
      <c r="C112" s="26" t="s">
        <v>308</v>
      </c>
      <c r="D112" s="89">
        <v>1</v>
      </c>
      <c r="E112" s="83" t="s">
        <v>75</v>
      </c>
      <c r="F112" s="84">
        <v>203.82</v>
      </c>
      <c r="G112" s="27"/>
      <c r="H112" s="23"/>
      <c r="I112" s="32" t="s">
        <v>38</v>
      </c>
      <c r="J112" s="33">
        <f t="shared" si="13"/>
        <v>1</v>
      </c>
      <c r="K112" s="23" t="s">
        <v>39</v>
      </c>
      <c r="L112" s="23" t="s">
        <v>4</v>
      </c>
      <c r="M112" s="28"/>
      <c r="N112" s="23"/>
      <c r="O112" s="23"/>
      <c r="P112" s="31"/>
      <c r="Q112" s="23"/>
      <c r="R112" s="23"/>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7"/>
      <c r="BA112" s="29">
        <f t="shared" si="14"/>
        <v>203.82</v>
      </c>
      <c r="BB112" s="38">
        <f t="shared" si="15"/>
        <v>203.82</v>
      </c>
      <c r="BC112" s="35" t="str">
        <f t="shared" si="16"/>
        <v>INR  Two Hundred &amp; Three  and Paise Eighty Two Only</v>
      </c>
      <c r="IA112" s="21">
        <v>1.99</v>
      </c>
      <c r="IB112" s="21" t="s">
        <v>236</v>
      </c>
      <c r="IC112" s="21" t="s">
        <v>308</v>
      </c>
      <c r="ID112" s="21">
        <v>1</v>
      </c>
      <c r="IE112" s="22" t="s">
        <v>75</v>
      </c>
      <c r="IF112" s="22"/>
      <c r="IG112" s="22"/>
      <c r="IH112" s="22"/>
      <c r="II112" s="22"/>
    </row>
    <row r="113" spans="1:243" s="21" customFormat="1" ht="28.5">
      <c r="A113" s="40">
        <v>2</v>
      </c>
      <c r="B113" s="88" t="s">
        <v>237</v>
      </c>
      <c r="C113" s="26" t="s">
        <v>309</v>
      </c>
      <c r="D113" s="89">
        <v>1</v>
      </c>
      <c r="E113" s="83" t="s">
        <v>75</v>
      </c>
      <c r="F113" s="84">
        <v>153.13</v>
      </c>
      <c r="G113" s="27"/>
      <c r="H113" s="23"/>
      <c r="I113" s="32" t="s">
        <v>38</v>
      </c>
      <c r="J113" s="33">
        <f t="shared" si="13"/>
        <v>1</v>
      </c>
      <c r="K113" s="23" t="s">
        <v>39</v>
      </c>
      <c r="L113" s="23" t="s">
        <v>4</v>
      </c>
      <c r="M113" s="28"/>
      <c r="N113" s="23"/>
      <c r="O113" s="23"/>
      <c r="P113" s="31"/>
      <c r="Q113" s="23"/>
      <c r="R113" s="23"/>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7"/>
      <c r="BA113" s="29">
        <f t="shared" si="14"/>
        <v>153.13</v>
      </c>
      <c r="BB113" s="38">
        <f t="shared" si="15"/>
        <v>153.13</v>
      </c>
      <c r="BC113" s="35" t="str">
        <f t="shared" si="16"/>
        <v>INR  One Hundred &amp; Fifty Three  and Paise Thirteen Only</v>
      </c>
      <c r="IA113" s="21">
        <v>2</v>
      </c>
      <c r="IB113" s="21" t="s">
        <v>237</v>
      </c>
      <c r="IC113" s="21" t="s">
        <v>309</v>
      </c>
      <c r="ID113" s="21">
        <v>1</v>
      </c>
      <c r="IE113" s="22" t="s">
        <v>75</v>
      </c>
      <c r="IF113" s="22"/>
      <c r="IG113" s="22"/>
      <c r="IH113" s="22"/>
      <c r="II113" s="22"/>
    </row>
    <row r="114" spans="1:243" s="21" customFormat="1" ht="28.5">
      <c r="A114" s="40">
        <v>2.01</v>
      </c>
      <c r="B114" s="88" t="s">
        <v>238</v>
      </c>
      <c r="C114" s="26" t="s">
        <v>310</v>
      </c>
      <c r="D114" s="89">
        <v>1</v>
      </c>
      <c r="E114" s="83" t="s">
        <v>75</v>
      </c>
      <c r="F114" s="84">
        <v>381.78</v>
      </c>
      <c r="G114" s="27"/>
      <c r="H114" s="23"/>
      <c r="I114" s="32" t="s">
        <v>38</v>
      </c>
      <c r="J114" s="33">
        <f t="shared" si="13"/>
        <v>1</v>
      </c>
      <c r="K114" s="23" t="s">
        <v>39</v>
      </c>
      <c r="L114" s="23" t="s">
        <v>4</v>
      </c>
      <c r="M114" s="28"/>
      <c r="N114" s="23"/>
      <c r="O114" s="23"/>
      <c r="P114" s="31"/>
      <c r="Q114" s="23"/>
      <c r="R114" s="23"/>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7"/>
      <c r="BA114" s="29">
        <f t="shared" si="14"/>
        <v>381.78</v>
      </c>
      <c r="BB114" s="38">
        <f t="shared" si="15"/>
        <v>381.78</v>
      </c>
      <c r="BC114" s="35" t="str">
        <f t="shared" si="16"/>
        <v>INR  Three Hundred &amp; Eighty One  and Paise Seventy Eight Only</v>
      </c>
      <c r="IA114" s="21">
        <v>2.01</v>
      </c>
      <c r="IB114" s="21" t="s">
        <v>238</v>
      </c>
      <c r="IC114" s="21" t="s">
        <v>310</v>
      </c>
      <c r="ID114" s="21">
        <v>1</v>
      </c>
      <c r="IE114" s="22" t="s">
        <v>75</v>
      </c>
      <c r="IF114" s="22"/>
      <c r="IG114" s="22"/>
      <c r="IH114" s="22"/>
      <c r="II114" s="22"/>
    </row>
    <row r="115" spans="1:243" s="21" customFormat="1" ht="28.5">
      <c r="A115" s="40">
        <v>2.02</v>
      </c>
      <c r="B115" s="88" t="s">
        <v>239</v>
      </c>
      <c r="C115" s="26" t="s">
        <v>311</v>
      </c>
      <c r="D115" s="89">
        <v>20</v>
      </c>
      <c r="E115" s="83" t="s">
        <v>75</v>
      </c>
      <c r="F115" s="84">
        <v>41.39</v>
      </c>
      <c r="G115" s="27"/>
      <c r="H115" s="23"/>
      <c r="I115" s="32" t="s">
        <v>38</v>
      </c>
      <c r="J115" s="33">
        <f t="shared" si="13"/>
        <v>1</v>
      </c>
      <c r="K115" s="23" t="s">
        <v>39</v>
      </c>
      <c r="L115" s="23" t="s">
        <v>4</v>
      </c>
      <c r="M115" s="28"/>
      <c r="N115" s="23"/>
      <c r="O115" s="23"/>
      <c r="P115" s="31"/>
      <c r="Q115" s="23"/>
      <c r="R115" s="23"/>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7"/>
      <c r="BA115" s="29">
        <f t="shared" si="14"/>
        <v>827.8</v>
      </c>
      <c r="BB115" s="38">
        <f t="shared" si="15"/>
        <v>827.8</v>
      </c>
      <c r="BC115" s="35" t="str">
        <f t="shared" si="16"/>
        <v>INR  Eight Hundred &amp; Twenty Seven  and Paise Eighty Only</v>
      </c>
      <c r="IA115" s="21">
        <v>2.02</v>
      </c>
      <c r="IB115" s="21" t="s">
        <v>239</v>
      </c>
      <c r="IC115" s="21" t="s">
        <v>311</v>
      </c>
      <c r="ID115" s="21">
        <v>20</v>
      </c>
      <c r="IE115" s="22" t="s">
        <v>75</v>
      </c>
      <c r="IF115" s="22"/>
      <c r="IG115" s="22"/>
      <c r="IH115" s="22"/>
      <c r="II115" s="22"/>
    </row>
    <row r="116" spans="1:243" s="21" customFormat="1" ht="38.25">
      <c r="A116" s="40">
        <v>2.03</v>
      </c>
      <c r="B116" s="85" t="s">
        <v>240</v>
      </c>
      <c r="C116" s="26" t="s">
        <v>312</v>
      </c>
      <c r="D116" s="99"/>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100"/>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1"/>
      <c r="IA116" s="21">
        <v>2.03</v>
      </c>
      <c r="IB116" s="21" t="s">
        <v>240</v>
      </c>
      <c r="IC116" s="21" t="s">
        <v>312</v>
      </c>
      <c r="IE116" s="22"/>
      <c r="IF116" s="22"/>
      <c r="IG116" s="22"/>
      <c r="IH116" s="22"/>
      <c r="II116" s="22"/>
    </row>
    <row r="117" spans="1:243" s="21" customFormat="1" ht="28.5">
      <c r="A117" s="40">
        <v>2.04</v>
      </c>
      <c r="B117" s="85" t="s">
        <v>241</v>
      </c>
      <c r="C117" s="26" t="s">
        <v>313</v>
      </c>
      <c r="D117" s="83">
        <v>4</v>
      </c>
      <c r="E117" s="83" t="s">
        <v>75</v>
      </c>
      <c r="F117" s="84">
        <v>137.61</v>
      </c>
      <c r="G117" s="27"/>
      <c r="H117" s="23"/>
      <c r="I117" s="32" t="s">
        <v>38</v>
      </c>
      <c r="J117" s="33">
        <f aca="true" t="shared" si="17" ref="J117:J125">IF(I117="Less(-)",-1,1)</f>
        <v>1</v>
      </c>
      <c r="K117" s="23" t="s">
        <v>39</v>
      </c>
      <c r="L117" s="23" t="s">
        <v>4</v>
      </c>
      <c r="M117" s="28"/>
      <c r="N117" s="23"/>
      <c r="O117" s="23"/>
      <c r="P117" s="31"/>
      <c r="Q117" s="23"/>
      <c r="R117" s="23"/>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7"/>
      <c r="BA117" s="29">
        <f aca="true" t="shared" si="18" ref="BA117:BA125">(total_amount_ba($B$2,$D$2,D117,F117,J117,K117,M117))</f>
        <v>550.44</v>
      </c>
      <c r="BB117" s="38">
        <f aca="true" t="shared" si="19" ref="BB117:BB125">BA117+SUM(N117:AZ117)</f>
        <v>550.44</v>
      </c>
      <c r="BC117" s="35" t="str">
        <f aca="true" t="shared" si="20" ref="BC117:BC125">SpellNumber(L117,BB117)</f>
        <v>INR  Five Hundred &amp; Fifty  and Paise Forty Four Only</v>
      </c>
      <c r="IA117" s="21">
        <v>2.04</v>
      </c>
      <c r="IB117" s="21" t="s">
        <v>241</v>
      </c>
      <c r="IC117" s="21" t="s">
        <v>313</v>
      </c>
      <c r="ID117" s="21">
        <v>4</v>
      </c>
      <c r="IE117" s="22" t="s">
        <v>75</v>
      </c>
      <c r="IF117" s="22"/>
      <c r="IG117" s="22"/>
      <c r="IH117" s="22"/>
      <c r="II117" s="22"/>
    </row>
    <row r="118" spans="1:243" s="21" customFormat="1" ht="28.5">
      <c r="A118" s="40">
        <v>2.05</v>
      </c>
      <c r="B118" s="85" t="s">
        <v>242</v>
      </c>
      <c r="C118" s="26" t="s">
        <v>314</v>
      </c>
      <c r="D118" s="83">
        <v>1</v>
      </c>
      <c r="E118" s="83" t="s">
        <v>75</v>
      </c>
      <c r="F118" s="84">
        <v>156.23</v>
      </c>
      <c r="G118" s="27"/>
      <c r="H118" s="23"/>
      <c r="I118" s="32" t="s">
        <v>38</v>
      </c>
      <c r="J118" s="33">
        <f t="shared" si="17"/>
        <v>1</v>
      </c>
      <c r="K118" s="23" t="s">
        <v>39</v>
      </c>
      <c r="L118" s="23" t="s">
        <v>4</v>
      </c>
      <c r="M118" s="28"/>
      <c r="N118" s="23"/>
      <c r="O118" s="23"/>
      <c r="P118" s="31"/>
      <c r="Q118" s="23"/>
      <c r="R118" s="23"/>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7"/>
      <c r="BA118" s="29">
        <f t="shared" si="18"/>
        <v>156.23</v>
      </c>
      <c r="BB118" s="38">
        <f t="shared" si="19"/>
        <v>156.23</v>
      </c>
      <c r="BC118" s="35" t="str">
        <f t="shared" si="20"/>
        <v>INR  One Hundred &amp; Fifty Six  and Paise Twenty Three Only</v>
      </c>
      <c r="IA118" s="21">
        <v>2.05</v>
      </c>
      <c r="IB118" s="21" t="s">
        <v>242</v>
      </c>
      <c r="IC118" s="21" t="s">
        <v>314</v>
      </c>
      <c r="ID118" s="21">
        <v>1</v>
      </c>
      <c r="IE118" s="22" t="s">
        <v>75</v>
      </c>
      <c r="IF118" s="22"/>
      <c r="IG118" s="22"/>
      <c r="IH118" s="22"/>
      <c r="II118" s="22"/>
    </row>
    <row r="119" spans="1:243" s="21" customFormat="1" ht="28.5">
      <c r="A119" s="40">
        <v>2.06</v>
      </c>
      <c r="B119" s="85" t="s">
        <v>243</v>
      </c>
      <c r="C119" s="26" t="s">
        <v>315</v>
      </c>
      <c r="D119" s="83">
        <v>1</v>
      </c>
      <c r="E119" s="83" t="s">
        <v>75</v>
      </c>
      <c r="F119" s="84">
        <v>163.47</v>
      </c>
      <c r="G119" s="27"/>
      <c r="H119" s="23"/>
      <c r="I119" s="32" t="s">
        <v>38</v>
      </c>
      <c r="J119" s="33">
        <f t="shared" si="17"/>
        <v>1</v>
      </c>
      <c r="K119" s="23" t="s">
        <v>39</v>
      </c>
      <c r="L119" s="23" t="s">
        <v>4</v>
      </c>
      <c r="M119" s="28"/>
      <c r="N119" s="23"/>
      <c r="O119" s="23"/>
      <c r="P119" s="31"/>
      <c r="Q119" s="23"/>
      <c r="R119" s="23"/>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7"/>
      <c r="BA119" s="29">
        <f t="shared" si="18"/>
        <v>163.47</v>
      </c>
      <c r="BB119" s="38">
        <f t="shared" si="19"/>
        <v>163.47</v>
      </c>
      <c r="BC119" s="35" t="str">
        <f t="shared" si="20"/>
        <v>INR  One Hundred &amp; Sixty Three  and Paise Forty Seven Only</v>
      </c>
      <c r="IA119" s="21">
        <v>2.06</v>
      </c>
      <c r="IB119" s="21" t="s">
        <v>243</v>
      </c>
      <c r="IC119" s="21" t="s">
        <v>315</v>
      </c>
      <c r="ID119" s="21">
        <v>1</v>
      </c>
      <c r="IE119" s="22" t="s">
        <v>75</v>
      </c>
      <c r="IF119" s="22"/>
      <c r="IG119" s="22"/>
      <c r="IH119" s="22"/>
      <c r="II119" s="22"/>
    </row>
    <row r="120" spans="1:243" s="21" customFormat="1" ht="28.5">
      <c r="A120" s="40">
        <v>2.07</v>
      </c>
      <c r="B120" s="85" t="s">
        <v>244</v>
      </c>
      <c r="C120" s="26" t="s">
        <v>316</v>
      </c>
      <c r="D120" s="83">
        <v>1</v>
      </c>
      <c r="E120" s="83" t="s">
        <v>75</v>
      </c>
      <c r="F120" s="84">
        <v>188.3</v>
      </c>
      <c r="G120" s="27"/>
      <c r="H120" s="23"/>
      <c r="I120" s="32" t="s">
        <v>38</v>
      </c>
      <c r="J120" s="33">
        <f t="shared" si="17"/>
        <v>1</v>
      </c>
      <c r="K120" s="23" t="s">
        <v>39</v>
      </c>
      <c r="L120" s="23" t="s">
        <v>4</v>
      </c>
      <c r="M120" s="28"/>
      <c r="N120" s="23"/>
      <c r="O120" s="23"/>
      <c r="P120" s="31"/>
      <c r="Q120" s="23"/>
      <c r="R120" s="23"/>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7"/>
      <c r="BA120" s="29">
        <f t="shared" si="18"/>
        <v>188.3</v>
      </c>
      <c r="BB120" s="38">
        <f t="shared" si="19"/>
        <v>188.3</v>
      </c>
      <c r="BC120" s="35" t="str">
        <f t="shared" si="20"/>
        <v>INR  One Hundred &amp; Eighty Eight  and Paise Thirty Only</v>
      </c>
      <c r="IA120" s="21">
        <v>2.07</v>
      </c>
      <c r="IB120" s="21" t="s">
        <v>244</v>
      </c>
      <c r="IC120" s="21" t="s">
        <v>316</v>
      </c>
      <c r="ID120" s="21">
        <v>1</v>
      </c>
      <c r="IE120" s="22" t="s">
        <v>75</v>
      </c>
      <c r="IF120" s="22"/>
      <c r="IG120" s="22"/>
      <c r="IH120" s="22"/>
      <c r="II120" s="22"/>
    </row>
    <row r="121" spans="1:243" s="21" customFormat="1" ht="28.5">
      <c r="A121" s="40">
        <v>2.08</v>
      </c>
      <c r="B121" s="85" t="s">
        <v>245</v>
      </c>
      <c r="C121" s="26" t="s">
        <v>317</v>
      </c>
      <c r="D121" s="83">
        <v>1</v>
      </c>
      <c r="E121" s="83" t="s">
        <v>75</v>
      </c>
      <c r="F121" s="84">
        <v>218.31</v>
      </c>
      <c r="G121" s="27"/>
      <c r="H121" s="23"/>
      <c r="I121" s="32" t="s">
        <v>38</v>
      </c>
      <c r="J121" s="33">
        <f t="shared" si="17"/>
        <v>1</v>
      </c>
      <c r="K121" s="23" t="s">
        <v>39</v>
      </c>
      <c r="L121" s="23" t="s">
        <v>4</v>
      </c>
      <c r="M121" s="28"/>
      <c r="N121" s="23"/>
      <c r="O121" s="23"/>
      <c r="P121" s="31"/>
      <c r="Q121" s="23"/>
      <c r="R121" s="23"/>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7"/>
      <c r="BA121" s="29">
        <f t="shared" si="18"/>
        <v>218.31</v>
      </c>
      <c r="BB121" s="38">
        <f t="shared" si="19"/>
        <v>218.31</v>
      </c>
      <c r="BC121" s="35" t="str">
        <f t="shared" si="20"/>
        <v>INR  Two Hundred &amp; Eighteen  and Paise Thirty One Only</v>
      </c>
      <c r="IA121" s="21">
        <v>2.08</v>
      </c>
      <c r="IB121" s="21" t="s">
        <v>245</v>
      </c>
      <c r="IC121" s="21" t="s">
        <v>317</v>
      </c>
      <c r="ID121" s="21">
        <v>1</v>
      </c>
      <c r="IE121" s="22" t="s">
        <v>75</v>
      </c>
      <c r="IF121" s="22"/>
      <c r="IG121" s="22"/>
      <c r="IH121" s="22"/>
      <c r="II121" s="22"/>
    </row>
    <row r="122" spans="1:243" s="21" customFormat="1" ht="28.5">
      <c r="A122" s="40">
        <v>2.09</v>
      </c>
      <c r="B122" s="85" t="s">
        <v>246</v>
      </c>
      <c r="C122" s="26" t="s">
        <v>318</v>
      </c>
      <c r="D122" s="83">
        <v>1</v>
      </c>
      <c r="E122" s="83" t="s">
        <v>75</v>
      </c>
      <c r="F122" s="84">
        <v>281.42</v>
      </c>
      <c r="G122" s="27"/>
      <c r="H122" s="23"/>
      <c r="I122" s="32" t="s">
        <v>38</v>
      </c>
      <c r="J122" s="33">
        <f t="shared" si="17"/>
        <v>1</v>
      </c>
      <c r="K122" s="23" t="s">
        <v>39</v>
      </c>
      <c r="L122" s="23" t="s">
        <v>4</v>
      </c>
      <c r="M122" s="28"/>
      <c r="N122" s="23"/>
      <c r="O122" s="23"/>
      <c r="P122" s="31"/>
      <c r="Q122" s="23"/>
      <c r="R122" s="23"/>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7"/>
      <c r="BA122" s="29">
        <f t="shared" si="18"/>
        <v>281.42</v>
      </c>
      <c r="BB122" s="38">
        <f t="shared" si="19"/>
        <v>281.42</v>
      </c>
      <c r="BC122" s="35" t="str">
        <f t="shared" si="20"/>
        <v>INR  Two Hundred &amp; Eighty One  and Paise Forty Two Only</v>
      </c>
      <c r="IA122" s="21">
        <v>2.09</v>
      </c>
      <c r="IB122" s="21" t="s">
        <v>246</v>
      </c>
      <c r="IC122" s="21" t="s">
        <v>318</v>
      </c>
      <c r="ID122" s="21">
        <v>1</v>
      </c>
      <c r="IE122" s="22" t="s">
        <v>75</v>
      </c>
      <c r="IF122" s="22"/>
      <c r="IG122" s="22"/>
      <c r="IH122" s="22"/>
      <c r="II122" s="22"/>
    </row>
    <row r="123" spans="1:243" s="21" customFormat="1" ht="72.75" customHeight="1">
      <c r="A123" s="40">
        <v>2.1</v>
      </c>
      <c r="B123" s="85" t="s">
        <v>247</v>
      </c>
      <c r="C123" s="26" t="s">
        <v>319</v>
      </c>
      <c r="D123" s="89">
        <v>2</v>
      </c>
      <c r="E123" s="83" t="s">
        <v>75</v>
      </c>
      <c r="F123" s="84">
        <v>1209.49</v>
      </c>
      <c r="G123" s="27"/>
      <c r="H123" s="23"/>
      <c r="I123" s="32" t="s">
        <v>38</v>
      </c>
      <c r="J123" s="33">
        <f t="shared" si="17"/>
        <v>1</v>
      </c>
      <c r="K123" s="23" t="s">
        <v>39</v>
      </c>
      <c r="L123" s="23" t="s">
        <v>4</v>
      </c>
      <c r="M123" s="28"/>
      <c r="N123" s="23"/>
      <c r="O123" s="23"/>
      <c r="P123" s="31"/>
      <c r="Q123" s="23"/>
      <c r="R123" s="23"/>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7"/>
      <c r="BA123" s="29">
        <f t="shared" si="18"/>
        <v>2418.98</v>
      </c>
      <c r="BB123" s="38">
        <f t="shared" si="19"/>
        <v>2418.98</v>
      </c>
      <c r="BC123" s="35" t="str">
        <f t="shared" si="20"/>
        <v>INR  Two Thousand Four Hundred &amp; Eighteen  and Paise Ninety Eight Only</v>
      </c>
      <c r="IA123" s="21">
        <v>2.1</v>
      </c>
      <c r="IB123" s="47" t="s">
        <v>247</v>
      </c>
      <c r="IC123" s="21" t="s">
        <v>319</v>
      </c>
      <c r="ID123" s="21">
        <v>2</v>
      </c>
      <c r="IE123" s="22" t="s">
        <v>75</v>
      </c>
      <c r="IF123" s="22"/>
      <c r="IG123" s="22"/>
      <c r="IH123" s="22"/>
      <c r="II123" s="22"/>
    </row>
    <row r="124" spans="1:243" s="21" customFormat="1" ht="72" customHeight="1">
      <c r="A124" s="40">
        <v>2.11</v>
      </c>
      <c r="B124" s="85" t="s">
        <v>248</v>
      </c>
      <c r="C124" s="26" t="s">
        <v>320</v>
      </c>
      <c r="D124" s="89">
        <v>1</v>
      </c>
      <c r="E124" s="83" t="s">
        <v>75</v>
      </c>
      <c r="F124" s="84">
        <v>1647.14</v>
      </c>
      <c r="G124" s="27"/>
      <c r="H124" s="23"/>
      <c r="I124" s="32" t="s">
        <v>38</v>
      </c>
      <c r="J124" s="33">
        <f t="shared" si="17"/>
        <v>1</v>
      </c>
      <c r="K124" s="23" t="s">
        <v>39</v>
      </c>
      <c r="L124" s="23" t="s">
        <v>4</v>
      </c>
      <c r="M124" s="28"/>
      <c r="N124" s="23"/>
      <c r="O124" s="23"/>
      <c r="P124" s="31"/>
      <c r="Q124" s="23"/>
      <c r="R124" s="23"/>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7"/>
      <c r="BA124" s="29">
        <f t="shared" si="18"/>
        <v>1647.14</v>
      </c>
      <c r="BB124" s="38">
        <f t="shared" si="19"/>
        <v>1647.14</v>
      </c>
      <c r="BC124" s="35" t="str">
        <f t="shared" si="20"/>
        <v>INR  One Thousand Six Hundred &amp; Forty Seven  and Paise Fourteen Only</v>
      </c>
      <c r="IA124" s="21">
        <v>2.11</v>
      </c>
      <c r="IB124" s="47" t="s">
        <v>248</v>
      </c>
      <c r="IC124" s="21" t="s">
        <v>320</v>
      </c>
      <c r="ID124" s="21">
        <v>1</v>
      </c>
      <c r="IE124" s="22" t="s">
        <v>75</v>
      </c>
      <c r="IF124" s="22"/>
      <c r="IG124" s="22"/>
      <c r="IH124" s="22"/>
      <c r="II124" s="22"/>
    </row>
    <row r="125" spans="1:243" s="21" customFormat="1" ht="165">
      <c r="A125" s="40">
        <v>2.12</v>
      </c>
      <c r="B125" s="90" t="s">
        <v>249</v>
      </c>
      <c r="C125" s="26" t="s">
        <v>321</v>
      </c>
      <c r="D125" s="91">
        <v>2</v>
      </c>
      <c r="E125" s="92" t="s">
        <v>75</v>
      </c>
      <c r="F125" s="84">
        <v>1677.14</v>
      </c>
      <c r="G125" s="27"/>
      <c r="H125" s="23"/>
      <c r="I125" s="32" t="s">
        <v>38</v>
      </c>
      <c r="J125" s="33">
        <f t="shared" si="17"/>
        <v>1</v>
      </c>
      <c r="K125" s="23" t="s">
        <v>39</v>
      </c>
      <c r="L125" s="23" t="s">
        <v>4</v>
      </c>
      <c r="M125" s="28"/>
      <c r="N125" s="23"/>
      <c r="O125" s="23"/>
      <c r="P125" s="31"/>
      <c r="Q125" s="23"/>
      <c r="R125" s="23"/>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7"/>
      <c r="BA125" s="29">
        <f t="shared" si="18"/>
        <v>3354.28</v>
      </c>
      <c r="BB125" s="38">
        <f t="shared" si="19"/>
        <v>3354.28</v>
      </c>
      <c r="BC125" s="35" t="str">
        <f t="shared" si="20"/>
        <v>INR  Three Thousand Three Hundred &amp; Fifty Four  and Paise Twenty Eight Only</v>
      </c>
      <c r="IA125" s="21">
        <v>2.12</v>
      </c>
      <c r="IB125" s="21" t="s">
        <v>249</v>
      </c>
      <c r="IC125" s="21" t="s">
        <v>321</v>
      </c>
      <c r="ID125" s="21">
        <v>2</v>
      </c>
      <c r="IE125" s="22" t="s">
        <v>75</v>
      </c>
      <c r="IF125" s="22"/>
      <c r="IG125" s="22"/>
      <c r="IH125" s="22"/>
      <c r="II125" s="22"/>
    </row>
    <row r="126" spans="1:243" s="21" customFormat="1" ht="60" customHeight="1">
      <c r="A126" s="40">
        <v>2.13</v>
      </c>
      <c r="B126" s="85" t="s">
        <v>250</v>
      </c>
      <c r="C126" s="26" t="s">
        <v>322</v>
      </c>
      <c r="D126" s="99"/>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1"/>
      <c r="IA126" s="21">
        <v>2.13</v>
      </c>
      <c r="IB126" s="21" t="s">
        <v>250</v>
      </c>
      <c r="IC126" s="21" t="s">
        <v>322</v>
      </c>
      <c r="IE126" s="22"/>
      <c r="IF126" s="22"/>
      <c r="IG126" s="22"/>
      <c r="IH126" s="22"/>
      <c r="II126" s="22"/>
    </row>
    <row r="127" spans="1:243" s="21" customFormat="1" ht="60" customHeight="1">
      <c r="A127" s="40">
        <v>2.14</v>
      </c>
      <c r="B127" s="87" t="s">
        <v>251</v>
      </c>
      <c r="C127" s="26" t="s">
        <v>323</v>
      </c>
      <c r="D127" s="83">
        <v>2</v>
      </c>
      <c r="E127" s="83" t="s">
        <v>75</v>
      </c>
      <c r="F127" s="84">
        <v>13277.46</v>
      </c>
      <c r="G127" s="27"/>
      <c r="H127" s="23"/>
      <c r="I127" s="32" t="s">
        <v>38</v>
      </c>
      <c r="J127" s="33">
        <f aca="true" t="shared" si="21" ref="J127:J160">IF(I127="Less(-)",-1,1)</f>
        <v>1</v>
      </c>
      <c r="K127" s="23" t="s">
        <v>39</v>
      </c>
      <c r="L127" s="23" t="s">
        <v>4</v>
      </c>
      <c r="M127" s="28"/>
      <c r="N127" s="23"/>
      <c r="O127" s="23"/>
      <c r="P127" s="31"/>
      <c r="Q127" s="23"/>
      <c r="R127" s="23"/>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7"/>
      <c r="BA127" s="29">
        <f aca="true" t="shared" si="22" ref="BA127:BA160">(total_amount_ba($B$2,$D$2,D127,F127,J127,K127,M127))</f>
        <v>26554.92</v>
      </c>
      <c r="BB127" s="38">
        <f aca="true" t="shared" si="23" ref="BB127:BB160">BA127+SUM(N127:AZ127)</f>
        <v>26554.92</v>
      </c>
      <c r="BC127" s="35" t="str">
        <f aca="true" t="shared" si="24" ref="BC127:BC160">SpellNumber(L127,BB127)</f>
        <v>INR  Twenty Six Thousand Five Hundred &amp; Fifty Four  and Paise Ninety Two Only</v>
      </c>
      <c r="IA127" s="21">
        <v>2.14</v>
      </c>
      <c r="IB127" s="21" t="s">
        <v>251</v>
      </c>
      <c r="IC127" s="21" t="s">
        <v>323</v>
      </c>
      <c r="ID127" s="21">
        <v>2</v>
      </c>
      <c r="IE127" s="22" t="s">
        <v>75</v>
      </c>
      <c r="IF127" s="22"/>
      <c r="IG127" s="22"/>
      <c r="IH127" s="22"/>
      <c r="II127" s="22"/>
    </row>
    <row r="128" spans="1:243" s="21" customFormat="1" ht="60" customHeight="1">
      <c r="A128" s="40">
        <v>2.15</v>
      </c>
      <c r="B128" s="85" t="s">
        <v>252</v>
      </c>
      <c r="C128" s="26" t="s">
        <v>324</v>
      </c>
      <c r="D128" s="99"/>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c r="AA128" s="100"/>
      <c r="AB128" s="100"/>
      <c r="AC128" s="100"/>
      <c r="AD128" s="100"/>
      <c r="AE128" s="100"/>
      <c r="AF128" s="100"/>
      <c r="AG128" s="100"/>
      <c r="AH128" s="100"/>
      <c r="AI128" s="100"/>
      <c r="AJ128" s="100"/>
      <c r="AK128" s="100"/>
      <c r="AL128" s="100"/>
      <c r="AM128" s="100"/>
      <c r="AN128" s="100"/>
      <c r="AO128" s="100"/>
      <c r="AP128" s="100"/>
      <c r="AQ128" s="100"/>
      <c r="AR128" s="100"/>
      <c r="AS128" s="100"/>
      <c r="AT128" s="100"/>
      <c r="AU128" s="100"/>
      <c r="AV128" s="100"/>
      <c r="AW128" s="100"/>
      <c r="AX128" s="100"/>
      <c r="AY128" s="100"/>
      <c r="AZ128" s="100"/>
      <c r="BA128" s="100"/>
      <c r="BB128" s="100"/>
      <c r="BC128" s="101"/>
      <c r="IA128" s="21">
        <v>2.15</v>
      </c>
      <c r="IB128" s="21" t="s">
        <v>252</v>
      </c>
      <c r="IC128" s="21" t="s">
        <v>324</v>
      </c>
      <c r="IE128" s="22"/>
      <c r="IF128" s="22"/>
      <c r="IG128" s="22"/>
      <c r="IH128" s="22"/>
      <c r="II128" s="22"/>
    </row>
    <row r="129" spans="1:243" s="21" customFormat="1" ht="60" customHeight="1">
      <c r="A129" s="40">
        <v>2.16</v>
      </c>
      <c r="B129" s="85" t="s">
        <v>253</v>
      </c>
      <c r="C129" s="26" t="s">
        <v>325</v>
      </c>
      <c r="D129" s="83">
        <v>72</v>
      </c>
      <c r="E129" s="83" t="s">
        <v>75</v>
      </c>
      <c r="F129" s="84">
        <v>264.87</v>
      </c>
      <c r="G129" s="27"/>
      <c r="H129" s="23"/>
      <c r="I129" s="32" t="s">
        <v>38</v>
      </c>
      <c r="J129" s="33">
        <f t="shared" si="21"/>
        <v>1</v>
      </c>
      <c r="K129" s="23" t="s">
        <v>39</v>
      </c>
      <c r="L129" s="23" t="s">
        <v>4</v>
      </c>
      <c r="M129" s="28"/>
      <c r="N129" s="23"/>
      <c r="O129" s="23"/>
      <c r="P129" s="31"/>
      <c r="Q129" s="23"/>
      <c r="R129" s="23"/>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7"/>
      <c r="BA129" s="29">
        <f t="shared" si="22"/>
        <v>19070.64</v>
      </c>
      <c r="BB129" s="38">
        <f t="shared" si="23"/>
        <v>19070.64</v>
      </c>
      <c r="BC129" s="35" t="str">
        <f t="shared" si="24"/>
        <v>INR  Nineteen Thousand  &amp;Seventy  and Paise Sixty Four Only</v>
      </c>
      <c r="IA129" s="21">
        <v>2.16</v>
      </c>
      <c r="IB129" s="21" t="s">
        <v>253</v>
      </c>
      <c r="IC129" s="21" t="s">
        <v>325</v>
      </c>
      <c r="ID129" s="21">
        <v>72</v>
      </c>
      <c r="IE129" s="22" t="s">
        <v>75</v>
      </c>
      <c r="IF129" s="22"/>
      <c r="IG129" s="22"/>
      <c r="IH129" s="22"/>
      <c r="II129" s="22"/>
    </row>
    <row r="130" spans="1:243" s="21" customFormat="1" ht="60" customHeight="1">
      <c r="A130" s="40">
        <v>2.17</v>
      </c>
      <c r="B130" s="85" t="s">
        <v>254</v>
      </c>
      <c r="C130" s="26" t="s">
        <v>326</v>
      </c>
      <c r="D130" s="83">
        <v>2</v>
      </c>
      <c r="E130" s="83" t="s">
        <v>75</v>
      </c>
      <c r="F130" s="84">
        <v>619.75</v>
      </c>
      <c r="G130" s="27"/>
      <c r="H130" s="23"/>
      <c r="I130" s="32" t="s">
        <v>38</v>
      </c>
      <c r="J130" s="33">
        <f t="shared" si="21"/>
        <v>1</v>
      </c>
      <c r="K130" s="23" t="s">
        <v>39</v>
      </c>
      <c r="L130" s="23" t="s">
        <v>4</v>
      </c>
      <c r="M130" s="28"/>
      <c r="N130" s="23"/>
      <c r="O130" s="23"/>
      <c r="P130" s="31"/>
      <c r="Q130" s="23"/>
      <c r="R130" s="23"/>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7"/>
      <c r="BA130" s="29">
        <f t="shared" si="22"/>
        <v>1239.5</v>
      </c>
      <c r="BB130" s="38">
        <f t="shared" si="23"/>
        <v>1239.5</v>
      </c>
      <c r="BC130" s="35" t="str">
        <f t="shared" si="24"/>
        <v>INR  One Thousand Two Hundred &amp; Thirty Nine  and Paise Fifty Only</v>
      </c>
      <c r="IA130" s="21">
        <v>2.17</v>
      </c>
      <c r="IB130" s="21" t="s">
        <v>254</v>
      </c>
      <c r="IC130" s="21" t="s">
        <v>326</v>
      </c>
      <c r="ID130" s="21">
        <v>2</v>
      </c>
      <c r="IE130" s="22" t="s">
        <v>75</v>
      </c>
      <c r="IF130" s="22"/>
      <c r="IG130" s="22"/>
      <c r="IH130" s="22"/>
      <c r="II130" s="22"/>
    </row>
    <row r="131" spans="1:243" s="21" customFormat="1" ht="60" customHeight="1">
      <c r="A131" s="40">
        <v>2.18</v>
      </c>
      <c r="B131" s="85" t="s">
        <v>255</v>
      </c>
      <c r="C131" s="26" t="s">
        <v>327</v>
      </c>
      <c r="D131" s="83">
        <v>1</v>
      </c>
      <c r="E131" s="83" t="s">
        <v>75</v>
      </c>
      <c r="F131" s="84">
        <v>1041.88</v>
      </c>
      <c r="G131" s="27"/>
      <c r="H131" s="23"/>
      <c r="I131" s="32" t="s">
        <v>38</v>
      </c>
      <c r="J131" s="33">
        <f t="shared" si="21"/>
        <v>1</v>
      </c>
      <c r="K131" s="23" t="s">
        <v>39</v>
      </c>
      <c r="L131" s="23" t="s">
        <v>4</v>
      </c>
      <c r="M131" s="28"/>
      <c r="N131" s="23"/>
      <c r="O131" s="23"/>
      <c r="P131" s="31"/>
      <c r="Q131" s="23"/>
      <c r="R131" s="23"/>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7"/>
      <c r="BA131" s="29">
        <f t="shared" si="22"/>
        <v>1041.88</v>
      </c>
      <c r="BB131" s="38">
        <f t="shared" si="23"/>
        <v>1041.88</v>
      </c>
      <c r="BC131" s="35" t="str">
        <f t="shared" si="24"/>
        <v>INR  One Thousand  &amp;Forty One  and Paise Eighty Eight Only</v>
      </c>
      <c r="IA131" s="21">
        <v>2.18</v>
      </c>
      <c r="IB131" s="21" t="s">
        <v>255</v>
      </c>
      <c r="IC131" s="21" t="s">
        <v>327</v>
      </c>
      <c r="ID131" s="21">
        <v>1</v>
      </c>
      <c r="IE131" s="22" t="s">
        <v>75</v>
      </c>
      <c r="IF131" s="22"/>
      <c r="IG131" s="22"/>
      <c r="IH131" s="22"/>
      <c r="II131" s="22"/>
    </row>
    <row r="132" spans="1:243" s="21" customFormat="1" ht="80.25" customHeight="1">
      <c r="A132" s="40">
        <v>2.19</v>
      </c>
      <c r="B132" s="93" t="s">
        <v>256</v>
      </c>
      <c r="C132" s="26" t="s">
        <v>328</v>
      </c>
      <c r="D132" s="99"/>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c r="AA132" s="100"/>
      <c r="AB132" s="100"/>
      <c r="AC132" s="100"/>
      <c r="AD132" s="100"/>
      <c r="AE132" s="100"/>
      <c r="AF132" s="100"/>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1"/>
      <c r="IA132" s="21">
        <v>2.19</v>
      </c>
      <c r="IB132" s="21" t="s">
        <v>256</v>
      </c>
      <c r="IC132" s="21" t="s">
        <v>328</v>
      </c>
      <c r="IE132" s="22"/>
      <c r="IF132" s="22"/>
      <c r="IG132" s="22"/>
      <c r="IH132" s="22"/>
      <c r="II132" s="22"/>
    </row>
    <row r="133" spans="1:243" s="21" customFormat="1" ht="60" customHeight="1">
      <c r="A133" s="40">
        <v>2.2</v>
      </c>
      <c r="B133" s="93" t="s">
        <v>257</v>
      </c>
      <c r="C133" s="26" t="s">
        <v>329</v>
      </c>
      <c r="D133" s="83">
        <v>2</v>
      </c>
      <c r="E133" s="83" t="s">
        <v>73</v>
      </c>
      <c r="F133" s="84">
        <v>1117.4</v>
      </c>
      <c r="G133" s="27"/>
      <c r="H133" s="23"/>
      <c r="I133" s="32" t="s">
        <v>38</v>
      </c>
      <c r="J133" s="33">
        <f t="shared" si="21"/>
        <v>1</v>
      </c>
      <c r="K133" s="23" t="s">
        <v>39</v>
      </c>
      <c r="L133" s="23" t="s">
        <v>4</v>
      </c>
      <c r="M133" s="28"/>
      <c r="N133" s="23"/>
      <c r="O133" s="23"/>
      <c r="P133" s="31"/>
      <c r="Q133" s="23"/>
      <c r="R133" s="23"/>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7"/>
      <c r="BA133" s="29">
        <f t="shared" si="22"/>
        <v>2234.8</v>
      </c>
      <c r="BB133" s="38">
        <f t="shared" si="23"/>
        <v>2234.8</v>
      </c>
      <c r="BC133" s="35" t="str">
        <f t="shared" si="24"/>
        <v>INR  Two Thousand Two Hundred &amp; Thirty Four  and Paise Eighty Only</v>
      </c>
      <c r="IA133" s="21">
        <v>2.2</v>
      </c>
      <c r="IB133" s="21" t="s">
        <v>257</v>
      </c>
      <c r="IC133" s="21" t="s">
        <v>329</v>
      </c>
      <c r="ID133" s="21">
        <v>2</v>
      </c>
      <c r="IE133" s="22" t="s">
        <v>73</v>
      </c>
      <c r="IF133" s="22"/>
      <c r="IG133" s="22"/>
      <c r="IH133" s="22"/>
      <c r="II133" s="22"/>
    </row>
    <row r="134" spans="1:243" s="21" customFormat="1" ht="60" customHeight="1">
      <c r="A134" s="40">
        <v>2.21</v>
      </c>
      <c r="B134" s="85" t="s">
        <v>258</v>
      </c>
      <c r="C134" s="26" t="s">
        <v>330</v>
      </c>
      <c r="D134" s="83">
        <v>2</v>
      </c>
      <c r="E134" s="83" t="s">
        <v>73</v>
      </c>
      <c r="F134" s="84">
        <v>278.32</v>
      </c>
      <c r="G134" s="27"/>
      <c r="H134" s="23"/>
      <c r="I134" s="32" t="s">
        <v>38</v>
      </c>
      <c r="J134" s="33">
        <f t="shared" si="21"/>
        <v>1</v>
      </c>
      <c r="K134" s="23" t="s">
        <v>39</v>
      </c>
      <c r="L134" s="23" t="s">
        <v>4</v>
      </c>
      <c r="M134" s="28"/>
      <c r="N134" s="23"/>
      <c r="O134" s="23"/>
      <c r="P134" s="31"/>
      <c r="Q134" s="23"/>
      <c r="R134" s="23"/>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7"/>
      <c r="BA134" s="29">
        <f t="shared" si="22"/>
        <v>556.64</v>
      </c>
      <c r="BB134" s="38">
        <f t="shared" si="23"/>
        <v>556.64</v>
      </c>
      <c r="BC134" s="35" t="str">
        <f t="shared" si="24"/>
        <v>INR  Five Hundred &amp; Fifty Six  and Paise Sixty Four Only</v>
      </c>
      <c r="IA134" s="21">
        <v>2.21</v>
      </c>
      <c r="IB134" s="21" t="s">
        <v>258</v>
      </c>
      <c r="IC134" s="21" t="s">
        <v>330</v>
      </c>
      <c r="ID134" s="21">
        <v>2</v>
      </c>
      <c r="IE134" s="22" t="s">
        <v>73</v>
      </c>
      <c r="IF134" s="22"/>
      <c r="IG134" s="22"/>
      <c r="IH134" s="22"/>
      <c r="II134" s="22"/>
    </row>
    <row r="135" spans="1:243" s="21" customFormat="1" ht="60" customHeight="1">
      <c r="A135" s="40">
        <v>2.22</v>
      </c>
      <c r="B135" s="85" t="s">
        <v>259</v>
      </c>
      <c r="C135" s="26" t="s">
        <v>331</v>
      </c>
      <c r="D135" s="83">
        <v>10</v>
      </c>
      <c r="E135" s="83" t="s">
        <v>74</v>
      </c>
      <c r="F135" s="84">
        <v>72.42</v>
      </c>
      <c r="G135" s="27"/>
      <c r="H135" s="23"/>
      <c r="I135" s="32" t="s">
        <v>38</v>
      </c>
      <c r="J135" s="33">
        <f t="shared" si="21"/>
        <v>1</v>
      </c>
      <c r="K135" s="23" t="s">
        <v>39</v>
      </c>
      <c r="L135" s="23" t="s">
        <v>4</v>
      </c>
      <c r="M135" s="28"/>
      <c r="N135" s="23"/>
      <c r="O135" s="23"/>
      <c r="P135" s="31"/>
      <c r="Q135" s="23"/>
      <c r="R135" s="23"/>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7"/>
      <c r="BA135" s="29">
        <f t="shared" si="22"/>
        <v>724.2</v>
      </c>
      <c r="BB135" s="38">
        <f t="shared" si="23"/>
        <v>724.2</v>
      </c>
      <c r="BC135" s="35" t="str">
        <f t="shared" si="24"/>
        <v>INR  Seven Hundred &amp; Twenty Four  and Paise Twenty Only</v>
      </c>
      <c r="IA135" s="21">
        <v>2.22</v>
      </c>
      <c r="IB135" s="21" t="s">
        <v>259</v>
      </c>
      <c r="IC135" s="21" t="s">
        <v>331</v>
      </c>
      <c r="ID135" s="21">
        <v>10</v>
      </c>
      <c r="IE135" s="22" t="s">
        <v>74</v>
      </c>
      <c r="IF135" s="22"/>
      <c r="IG135" s="22"/>
      <c r="IH135" s="22"/>
      <c r="II135" s="22"/>
    </row>
    <row r="136" spans="1:243" s="21" customFormat="1" ht="60" customHeight="1">
      <c r="A136" s="40">
        <v>2.23</v>
      </c>
      <c r="B136" s="85" t="s">
        <v>260</v>
      </c>
      <c r="C136" s="26" t="s">
        <v>332</v>
      </c>
      <c r="D136" s="99"/>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0"/>
      <c r="AZ136" s="100"/>
      <c r="BA136" s="100"/>
      <c r="BB136" s="100"/>
      <c r="BC136" s="101"/>
      <c r="IA136" s="21">
        <v>2.23</v>
      </c>
      <c r="IB136" s="21" t="s">
        <v>260</v>
      </c>
      <c r="IC136" s="21" t="s">
        <v>332</v>
      </c>
      <c r="IE136" s="22"/>
      <c r="IF136" s="22"/>
      <c r="IG136" s="22"/>
      <c r="IH136" s="22"/>
      <c r="II136" s="22"/>
    </row>
    <row r="137" spans="1:243" s="21" customFormat="1" ht="60" customHeight="1">
      <c r="A137" s="40">
        <v>2.24</v>
      </c>
      <c r="B137" s="85" t="s">
        <v>261</v>
      </c>
      <c r="C137" s="26" t="s">
        <v>333</v>
      </c>
      <c r="D137" s="83">
        <v>2</v>
      </c>
      <c r="E137" s="83" t="s">
        <v>75</v>
      </c>
      <c r="F137" s="84">
        <v>3214.61</v>
      </c>
      <c r="G137" s="27"/>
      <c r="H137" s="23"/>
      <c r="I137" s="32" t="s">
        <v>38</v>
      </c>
      <c r="J137" s="33">
        <f t="shared" si="21"/>
        <v>1</v>
      </c>
      <c r="K137" s="23" t="s">
        <v>39</v>
      </c>
      <c r="L137" s="23" t="s">
        <v>4</v>
      </c>
      <c r="M137" s="28"/>
      <c r="N137" s="23"/>
      <c r="O137" s="23"/>
      <c r="P137" s="31"/>
      <c r="Q137" s="23"/>
      <c r="R137" s="23"/>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7"/>
      <c r="BA137" s="29">
        <f t="shared" si="22"/>
        <v>6429.22</v>
      </c>
      <c r="BB137" s="38">
        <f t="shared" si="23"/>
        <v>6429.22</v>
      </c>
      <c r="BC137" s="35" t="str">
        <f t="shared" si="24"/>
        <v>INR  Six Thousand Four Hundred &amp; Twenty Nine  and Paise Twenty Two Only</v>
      </c>
      <c r="IA137" s="21">
        <v>2.24</v>
      </c>
      <c r="IB137" s="21" t="s">
        <v>261</v>
      </c>
      <c r="IC137" s="21" t="s">
        <v>333</v>
      </c>
      <c r="ID137" s="21">
        <v>2</v>
      </c>
      <c r="IE137" s="22" t="s">
        <v>75</v>
      </c>
      <c r="IF137" s="22"/>
      <c r="IG137" s="22"/>
      <c r="IH137" s="22"/>
      <c r="II137" s="22"/>
    </row>
    <row r="138" spans="1:243" s="21" customFormat="1" ht="60" customHeight="1">
      <c r="A138" s="40">
        <v>2.25</v>
      </c>
      <c r="B138" s="85" t="s">
        <v>262</v>
      </c>
      <c r="C138" s="26" t="s">
        <v>334</v>
      </c>
      <c r="D138" s="83">
        <v>2</v>
      </c>
      <c r="E138" s="83" t="s">
        <v>75</v>
      </c>
      <c r="F138" s="84">
        <v>1012.91</v>
      </c>
      <c r="G138" s="27"/>
      <c r="H138" s="23"/>
      <c r="I138" s="32" t="s">
        <v>38</v>
      </c>
      <c r="J138" s="33">
        <f t="shared" si="21"/>
        <v>1</v>
      </c>
      <c r="K138" s="23" t="s">
        <v>39</v>
      </c>
      <c r="L138" s="23" t="s">
        <v>4</v>
      </c>
      <c r="M138" s="28"/>
      <c r="N138" s="23"/>
      <c r="O138" s="23"/>
      <c r="P138" s="31"/>
      <c r="Q138" s="23"/>
      <c r="R138" s="23"/>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7"/>
      <c r="BA138" s="29">
        <f t="shared" si="22"/>
        <v>2025.82</v>
      </c>
      <c r="BB138" s="38">
        <f t="shared" si="23"/>
        <v>2025.82</v>
      </c>
      <c r="BC138" s="35" t="str">
        <f t="shared" si="24"/>
        <v>INR  Two Thousand  &amp;Twenty Five  and Paise Eighty Two Only</v>
      </c>
      <c r="IA138" s="21">
        <v>2.25</v>
      </c>
      <c r="IB138" s="21" t="s">
        <v>262</v>
      </c>
      <c r="IC138" s="21" t="s">
        <v>334</v>
      </c>
      <c r="ID138" s="21">
        <v>2</v>
      </c>
      <c r="IE138" s="22" t="s">
        <v>75</v>
      </c>
      <c r="IF138" s="22"/>
      <c r="IG138" s="22"/>
      <c r="IH138" s="22"/>
      <c r="II138" s="22"/>
    </row>
    <row r="139" spans="1:243" s="21" customFormat="1" ht="60" customHeight="1">
      <c r="A139" s="40">
        <v>2.26</v>
      </c>
      <c r="B139" s="85" t="s">
        <v>263</v>
      </c>
      <c r="C139" s="26" t="s">
        <v>335</v>
      </c>
      <c r="D139" s="83">
        <v>500</v>
      </c>
      <c r="E139" s="89" t="s">
        <v>294</v>
      </c>
      <c r="F139" s="84">
        <v>0.66</v>
      </c>
      <c r="G139" s="27"/>
      <c r="H139" s="23"/>
      <c r="I139" s="32" t="s">
        <v>38</v>
      </c>
      <c r="J139" s="33">
        <f t="shared" si="21"/>
        <v>1</v>
      </c>
      <c r="K139" s="23" t="s">
        <v>39</v>
      </c>
      <c r="L139" s="23" t="s">
        <v>4</v>
      </c>
      <c r="M139" s="28"/>
      <c r="N139" s="23"/>
      <c r="O139" s="23"/>
      <c r="P139" s="31"/>
      <c r="Q139" s="23"/>
      <c r="R139" s="23"/>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7"/>
      <c r="BA139" s="29">
        <f t="shared" si="22"/>
        <v>330</v>
      </c>
      <c r="BB139" s="38">
        <f t="shared" si="23"/>
        <v>330</v>
      </c>
      <c r="BC139" s="35" t="str">
        <f t="shared" si="24"/>
        <v>INR  Three Hundred &amp; Thirty  Only</v>
      </c>
      <c r="IA139" s="21">
        <v>2.26</v>
      </c>
      <c r="IB139" s="21" t="s">
        <v>263</v>
      </c>
      <c r="IC139" s="21" t="s">
        <v>335</v>
      </c>
      <c r="ID139" s="21">
        <v>500</v>
      </c>
      <c r="IE139" s="22" t="s">
        <v>294</v>
      </c>
      <c r="IF139" s="22"/>
      <c r="IG139" s="22"/>
      <c r="IH139" s="22"/>
      <c r="II139" s="22"/>
    </row>
    <row r="140" spans="1:243" s="21" customFormat="1" ht="60" customHeight="1">
      <c r="A140" s="40">
        <v>2.27</v>
      </c>
      <c r="B140" s="88" t="s">
        <v>264</v>
      </c>
      <c r="C140" s="26" t="s">
        <v>336</v>
      </c>
      <c r="D140" s="99"/>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1"/>
      <c r="IA140" s="21">
        <v>2.27</v>
      </c>
      <c r="IB140" s="21" t="s">
        <v>264</v>
      </c>
      <c r="IC140" s="21" t="s">
        <v>336</v>
      </c>
      <c r="IE140" s="22"/>
      <c r="IF140" s="22"/>
      <c r="IG140" s="22"/>
      <c r="IH140" s="22"/>
      <c r="II140" s="22"/>
    </row>
    <row r="141" spans="1:243" s="21" customFormat="1" ht="60" customHeight="1">
      <c r="A141" s="40">
        <v>2.28</v>
      </c>
      <c r="B141" s="88" t="s">
        <v>265</v>
      </c>
      <c r="C141" s="26" t="s">
        <v>337</v>
      </c>
      <c r="D141" s="83">
        <v>4</v>
      </c>
      <c r="E141" s="83" t="s">
        <v>75</v>
      </c>
      <c r="F141" s="84">
        <v>276.25</v>
      </c>
      <c r="G141" s="27"/>
      <c r="H141" s="23"/>
      <c r="I141" s="32" t="s">
        <v>38</v>
      </c>
      <c r="J141" s="33">
        <f t="shared" si="21"/>
        <v>1</v>
      </c>
      <c r="K141" s="23" t="s">
        <v>39</v>
      </c>
      <c r="L141" s="23" t="s">
        <v>4</v>
      </c>
      <c r="M141" s="28"/>
      <c r="N141" s="23"/>
      <c r="O141" s="23"/>
      <c r="P141" s="31"/>
      <c r="Q141" s="23"/>
      <c r="R141" s="23"/>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7"/>
      <c r="BA141" s="29">
        <f t="shared" si="22"/>
        <v>1105</v>
      </c>
      <c r="BB141" s="38">
        <f t="shared" si="23"/>
        <v>1105</v>
      </c>
      <c r="BC141" s="35" t="str">
        <f t="shared" si="24"/>
        <v>INR  One Thousand One Hundred &amp; Five  Only</v>
      </c>
      <c r="IA141" s="21">
        <v>2.28</v>
      </c>
      <c r="IB141" s="21" t="s">
        <v>265</v>
      </c>
      <c r="IC141" s="21" t="s">
        <v>337</v>
      </c>
      <c r="ID141" s="21">
        <v>4</v>
      </c>
      <c r="IE141" s="22" t="s">
        <v>75</v>
      </c>
      <c r="IF141" s="22"/>
      <c r="IG141" s="22"/>
      <c r="IH141" s="22"/>
      <c r="II141" s="22"/>
    </row>
    <row r="142" spans="1:243" s="21" customFormat="1" ht="60" customHeight="1">
      <c r="A142" s="40">
        <v>2.29</v>
      </c>
      <c r="B142" s="88" t="s">
        <v>242</v>
      </c>
      <c r="C142" s="26" t="s">
        <v>338</v>
      </c>
      <c r="D142" s="83">
        <v>1</v>
      </c>
      <c r="E142" s="83" t="s">
        <v>75</v>
      </c>
      <c r="F142" s="84">
        <v>289.7</v>
      </c>
      <c r="G142" s="27"/>
      <c r="H142" s="23"/>
      <c r="I142" s="32" t="s">
        <v>38</v>
      </c>
      <c r="J142" s="33">
        <f t="shared" si="21"/>
        <v>1</v>
      </c>
      <c r="K142" s="23" t="s">
        <v>39</v>
      </c>
      <c r="L142" s="23" t="s">
        <v>4</v>
      </c>
      <c r="M142" s="28"/>
      <c r="N142" s="23"/>
      <c r="O142" s="23"/>
      <c r="P142" s="31"/>
      <c r="Q142" s="23"/>
      <c r="R142" s="23"/>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7"/>
      <c r="BA142" s="29">
        <f t="shared" si="22"/>
        <v>289.7</v>
      </c>
      <c r="BB142" s="38">
        <f t="shared" si="23"/>
        <v>289.7</v>
      </c>
      <c r="BC142" s="35" t="str">
        <f t="shared" si="24"/>
        <v>INR  Two Hundred &amp; Eighty Nine  and Paise Seventy Only</v>
      </c>
      <c r="IA142" s="21">
        <v>2.29</v>
      </c>
      <c r="IB142" s="21" t="s">
        <v>242</v>
      </c>
      <c r="IC142" s="21" t="s">
        <v>338</v>
      </c>
      <c r="ID142" s="21">
        <v>1</v>
      </c>
      <c r="IE142" s="22" t="s">
        <v>75</v>
      </c>
      <c r="IF142" s="22"/>
      <c r="IG142" s="22"/>
      <c r="IH142" s="22"/>
      <c r="II142" s="22"/>
    </row>
    <row r="143" spans="1:243" s="21" customFormat="1" ht="60" customHeight="1">
      <c r="A143" s="40">
        <v>2.3</v>
      </c>
      <c r="B143" s="85" t="s">
        <v>266</v>
      </c>
      <c r="C143" s="26" t="s">
        <v>339</v>
      </c>
      <c r="D143" s="83">
        <v>1</v>
      </c>
      <c r="E143" s="83" t="s">
        <v>75</v>
      </c>
      <c r="F143" s="84">
        <v>302.11</v>
      </c>
      <c r="G143" s="27"/>
      <c r="H143" s="23"/>
      <c r="I143" s="32" t="s">
        <v>38</v>
      </c>
      <c r="J143" s="33">
        <f t="shared" si="21"/>
        <v>1</v>
      </c>
      <c r="K143" s="23" t="s">
        <v>39</v>
      </c>
      <c r="L143" s="23" t="s">
        <v>4</v>
      </c>
      <c r="M143" s="28"/>
      <c r="N143" s="23"/>
      <c r="O143" s="23"/>
      <c r="P143" s="31"/>
      <c r="Q143" s="23"/>
      <c r="R143" s="23"/>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7"/>
      <c r="BA143" s="29">
        <f t="shared" si="22"/>
        <v>302.11</v>
      </c>
      <c r="BB143" s="38">
        <f t="shared" si="23"/>
        <v>302.11</v>
      </c>
      <c r="BC143" s="35" t="str">
        <f t="shared" si="24"/>
        <v>INR  Three Hundred &amp; Two  and Paise Eleven Only</v>
      </c>
      <c r="IA143" s="21">
        <v>2.3</v>
      </c>
      <c r="IB143" s="21" t="s">
        <v>266</v>
      </c>
      <c r="IC143" s="21" t="s">
        <v>339</v>
      </c>
      <c r="ID143" s="21">
        <v>1</v>
      </c>
      <c r="IE143" s="22" t="s">
        <v>75</v>
      </c>
      <c r="IF143" s="22"/>
      <c r="IG143" s="22"/>
      <c r="IH143" s="22"/>
      <c r="II143" s="22"/>
    </row>
    <row r="144" spans="1:243" s="21" customFormat="1" ht="60" customHeight="1">
      <c r="A144" s="40">
        <v>2.31</v>
      </c>
      <c r="B144" s="85" t="s">
        <v>267</v>
      </c>
      <c r="C144" s="26" t="s">
        <v>340</v>
      </c>
      <c r="D144" s="83">
        <v>1</v>
      </c>
      <c r="E144" s="83" t="s">
        <v>75</v>
      </c>
      <c r="F144" s="84">
        <v>334.19</v>
      </c>
      <c r="G144" s="27"/>
      <c r="H144" s="23"/>
      <c r="I144" s="32" t="s">
        <v>38</v>
      </c>
      <c r="J144" s="33">
        <f t="shared" si="21"/>
        <v>1</v>
      </c>
      <c r="K144" s="23" t="s">
        <v>39</v>
      </c>
      <c r="L144" s="23" t="s">
        <v>4</v>
      </c>
      <c r="M144" s="28"/>
      <c r="N144" s="23"/>
      <c r="O144" s="23"/>
      <c r="P144" s="31"/>
      <c r="Q144" s="23"/>
      <c r="R144" s="23"/>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7"/>
      <c r="BA144" s="29">
        <f t="shared" si="22"/>
        <v>334.19</v>
      </c>
      <c r="BB144" s="38">
        <f t="shared" si="23"/>
        <v>334.19</v>
      </c>
      <c r="BC144" s="35" t="str">
        <f t="shared" si="24"/>
        <v>INR  Three Hundred &amp; Thirty Four  and Paise Nineteen Only</v>
      </c>
      <c r="IA144" s="21">
        <v>2.31</v>
      </c>
      <c r="IB144" s="21" t="s">
        <v>267</v>
      </c>
      <c r="IC144" s="21" t="s">
        <v>340</v>
      </c>
      <c r="ID144" s="21">
        <v>1</v>
      </c>
      <c r="IE144" s="22" t="s">
        <v>75</v>
      </c>
      <c r="IF144" s="22"/>
      <c r="IG144" s="22"/>
      <c r="IH144" s="22"/>
      <c r="II144" s="22"/>
    </row>
    <row r="145" spans="1:243" s="21" customFormat="1" ht="60" customHeight="1">
      <c r="A145" s="40">
        <v>2.32</v>
      </c>
      <c r="B145" s="85" t="s">
        <v>268</v>
      </c>
      <c r="C145" s="26" t="s">
        <v>341</v>
      </c>
      <c r="D145" s="83">
        <v>1</v>
      </c>
      <c r="E145" s="83" t="s">
        <v>75</v>
      </c>
      <c r="F145" s="84">
        <v>349.71</v>
      </c>
      <c r="G145" s="27"/>
      <c r="H145" s="23"/>
      <c r="I145" s="32" t="s">
        <v>38</v>
      </c>
      <c r="J145" s="33">
        <f t="shared" si="21"/>
        <v>1</v>
      </c>
      <c r="K145" s="23" t="s">
        <v>39</v>
      </c>
      <c r="L145" s="23" t="s">
        <v>4</v>
      </c>
      <c r="M145" s="28"/>
      <c r="N145" s="23"/>
      <c r="O145" s="23"/>
      <c r="P145" s="31"/>
      <c r="Q145" s="23"/>
      <c r="R145" s="23"/>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7"/>
      <c r="BA145" s="29">
        <f t="shared" si="22"/>
        <v>349.71</v>
      </c>
      <c r="BB145" s="38">
        <f t="shared" si="23"/>
        <v>349.71</v>
      </c>
      <c r="BC145" s="35" t="str">
        <f t="shared" si="24"/>
        <v>INR  Three Hundred &amp; Forty Nine  and Paise Seventy One Only</v>
      </c>
      <c r="IA145" s="21">
        <v>2.32</v>
      </c>
      <c r="IB145" s="21" t="s">
        <v>268</v>
      </c>
      <c r="IC145" s="21" t="s">
        <v>341</v>
      </c>
      <c r="ID145" s="21">
        <v>1</v>
      </c>
      <c r="IE145" s="22" t="s">
        <v>75</v>
      </c>
      <c r="IF145" s="22"/>
      <c r="IG145" s="22"/>
      <c r="IH145" s="22"/>
      <c r="II145" s="22"/>
    </row>
    <row r="146" spans="1:243" s="21" customFormat="1" ht="60" customHeight="1">
      <c r="A146" s="40">
        <v>2.33</v>
      </c>
      <c r="B146" s="85" t="s">
        <v>269</v>
      </c>
      <c r="C146" s="26" t="s">
        <v>342</v>
      </c>
      <c r="D146" s="83">
        <v>1</v>
      </c>
      <c r="E146" s="83" t="s">
        <v>75</v>
      </c>
      <c r="F146" s="84">
        <v>399.37</v>
      </c>
      <c r="G146" s="27"/>
      <c r="H146" s="23"/>
      <c r="I146" s="32" t="s">
        <v>38</v>
      </c>
      <c r="J146" s="33">
        <f t="shared" si="21"/>
        <v>1</v>
      </c>
      <c r="K146" s="23" t="s">
        <v>39</v>
      </c>
      <c r="L146" s="23" t="s">
        <v>4</v>
      </c>
      <c r="M146" s="28"/>
      <c r="N146" s="23"/>
      <c r="O146" s="23"/>
      <c r="P146" s="31"/>
      <c r="Q146" s="23"/>
      <c r="R146" s="23"/>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7"/>
      <c r="BA146" s="29">
        <f t="shared" si="22"/>
        <v>399.37</v>
      </c>
      <c r="BB146" s="38">
        <f t="shared" si="23"/>
        <v>399.37</v>
      </c>
      <c r="BC146" s="35" t="str">
        <f t="shared" si="24"/>
        <v>INR  Three Hundred &amp; Ninety Nine  and Paise Thirty Seven Only</v>
      </c>
      <c r="IA146" s="21">
        <v>2.33</v>
      </c>
      <c r="IB146" s="21" t="s">
        <v>269</v>
      </c>
      <c r="IC146" s="21" t="s">
        <v>342</v>
      </c>
      <c r="ID146" s="21">
        <v>1</v>
      </c>
      <c r="IE146" s="22" t="s">
        <v>75</v>
      </c>
      <c r="IF146" s="22"/>
      <c r="IG146" s="22"/>
      <c r="IH146" s="22"/>
      <c r="II146" s="22"/>
    </row>
    <row r="147" spans="1:243" s="21" customFormat="1" ht="60" customHeight="1">
      <c r="A147" s="40">
        <v>2.34</v>
      </c>
      <c r="B147" s="94" t="s">
        <v>270</v>
      </c>
      <c r="C147" s="26" t="s">
        <v>343</v>
      </c>
      <c r="D147" s="89">
        <v>280</v>
      </c>
      <c r="E147" s="89" t="s">
        <v>74</v>
      </c>
      <c r="F147" s="84">
        <v>19.66</v>
      </c>
      <c r="G147" s="27"/>
      <c r="H147" s="23"/>
      <c r="I147" s="32" t="s">
        <v>38</v>
      </c>
      <c r="J147" s="33">
        <f t="shared" si="21"/>
        <v>1</v>
      </c>
      <c r="K147" s="23" t="s">
        <v>39</v>
      </c>
      <c r="L147" s="23" t="s">
        <v>4</v>
      </c>
      <c r="M147" s="28"/>
      <c r="N147" s="23"/>
      <c r="O147" s="23"/>
      <c r="P147" s="31"/>
      <c r="Q147" s="23"/>
      <c r="R147" s="23"/>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7"/>
      <c r="BA147" s="29">
        <f t="shared" si="22"/>
        <v>5504.8</v>
      </c>
      <c r="BB147" s="38">
        <f t="shared" si="23"/>
        <v>5504.8</v>
      </c>
      <c r="BC147" s="35" t="str">
        <f t="shared" si="24"/>
        <v>INR  Five Thousand Five Hundred &amp; Four  and Paise Eighty Only</v>
      </c>
      <c r="IA147" s="21">
        <v>2.34</v>
      </c>
      <c r="IB147" s="21" t="s">
        <v>270</v>
      </c>
      <c r="IC147" s="21" t="s">
        <v>343</v>
      </c>
      <c r="ID147" s="21">
        <v>280</v>
      </c>
      <c r="IE147" s="22" t="s">
        <v>74</v>
      </c>
      <c r="IF147" s="22"/>
      <c r="IG147" s="22"/>
      <c r="IH147" s="22"/>
      <c r="II147" s="22"/>
    </row>
    <row r="148" spans="1:243" s="21" customFormat="1" ht="60" customHeight="1">
      <c r="A148" s="40">
        <v>2.35</v>
      </c>
      <c r="B148" s="85" t="s">
        <v>271</v>
      </c>
      <c r="C148" s="26" t="s">
        <v>344</v>
      </c>
      <c r="D148" s="89">
        <v>32</v>
      </c>
      <c r="E148" s="89" t="s">
        <v>75</v>
      </c>
      <c r="F148" s="84">
        <v>82.77</v>
      </c>
      <c r="G148" s="27"/>
      <c r="H148" s="23"/>
      <c r="I148" s="32" t="s">
        <v>38</v>
      </c>
      <c r="J148" s="33">
        <f t="shared" si="21"/>
        <v>1</v>
      </c>
      <c r="K148" s="23" t="s">
        <v>39</v>
      </c>
      <c r="L148" s="23" t="s">
        <v>4</v>
      </c>
      <c r="M148" s="28"/>
      <c r="N148" s="23"/>
      <c r="O148" s="23"/>
      <c r="P148" s="31"/>
      <c r="Q148" s="23"/>
      <c r="R148" s="23"/>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7"/>
      <c r="BA148" s="29">
        <f t="shared" si="22"/>
        <v>2648.64</v>
      </c>
      <c r="BB148" s="38">
        <f t="shared" si="23"/>
        <v>2648.64</v>
      </c>
      <c r="BC148" s="35" t="str">
        <f t="shared" si="24"/>
        <v>INR  Two Thousand Six Hundred &amp; Forty Eight  and Paise Sixty Four Only</v>
      </c>
      <c r="IA148" s="21">
        <v>2.35</v>
      </c>
      <c r="IB148" s="21" t="s">
        <v>271</v>
      </c>
      <c r="IC148" s="21" t="s">
        <v>344</v>
      </c>
      <c r="ID148" s="21">
        <v>32</v>
      </c>
      <c r="IE148" s="22" t="s">
        <v>75</v>
      </c>
      <c r="IF148" s="22"/>
      <c r="IG148" s="22"/>
      <c r="IH148" s="22"/>
      <c r="II148" s="22"/>
    </row>
    <row r="149" spans="1:243" s="21" customFormat="1" ht="51">
      <c r="A149" s="40">
        <v>2.36</v>
      </c>
      <c r="B149" s="82" t="s">
        <v>77</v>
      </c>
      <c r="C149" s="26" t="s">
        <v>345</v>
      </c>
      <c r="D149" s="99"/>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c r="AA149" s="100"/>
      <c r="AB149" s="100"/>
      <c r="AC149" s="100"/>
      <c r="AD149" s="100"/>
      <c r="AE149" s="100"/>
      <c r="AF149" s="100"/>
      <c r="AG149" s="100"/>
      <c r="AH149" s="100"/>
      <c r="AI149" s="100"/>
      <c r="AJ149" s="100"/>
      <c r="AK149" s="100"/>
      <c r="AL149" s="100"/>
      <c r="AM149" s="100"/>
      <c r="AN149" s="100"/>
      <c r="AO149" s="100"/>
      <c r="AP149" s="100"/>
      <c r="AQ149" s="100"/>
      <c r="AR149" s="100"/>
      <c r="AS149" s="100"/>
      <c r="AT149" s="100"/>
      <c r="AU149" s="100"/>
      <c r="AV149" s="100"/>
      <c r="AW149" s="100"/>
      <c r="AX149" s="100"/>
      <c r="AY149" s="100"/>
      <c r="AZ149" s="100"/>
      <c r="BA149" s="100"/>
      <c r="BB149" s="100"/>
      <c r="BC149" s="101"/>
      <c r="IA149" s="21">
        <v>2.36</v>
      </c>
      <c r="IB149" s="21" t="s">
        <v>77</v>
      </c>
      <c r="IC149" s="21" t="s">
        <v>345</v>
      </c>
      <c r="IE149" s="22"/>
      <c r="IF149" s="22"/>
      <c r="IG149" s="22"/>
      <c r="IH149" s="22"/>
      <c r="II149" s="22"/>
    </row>
    <row r="150" spans="1:243" s="21" customFormat="1" ht="28.5">
      <c r="A150" s="40">
        <v>2.37</v>
      </c>
      <c r="B150" s="85" t="s">
        <v>272</v>
      </c>
      <c r="C150" s="26" t="s">
        <v>346</v>
      </c>
      <c r="D150" s="83">
        <v>1</v>
      </c>
      <c r="E150" s="83" t="s">
        <v>74</v>
      </c>
      <c r="F150" s="84">
        <v>775.98</v>
      </c>
      <c r="G150" s="27"/>
      <c r="H150" s="23"/>
      <c r="I150" s="32" t="s">
        <v>38</v>
      </c>
      <c r="J150" s="33">
        <f t="shared" si="21"/>
        <v>1</v>
      </c>
      <c r="K150" s="23" t="s">
        <v>39</v>
      </c>
      <c r="L150" s="23" t="s">
        <v>4</v>
      </c>
      <c r="M150" s="28"/>
      <c r="N150" s="23"/>
      <c r="O150" s="23"/>
      <c r="P150" s="31"/>
      <c r="Q150" s="23"/>
      <c r="R150" s="23"/>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7"/>
      <c r="BA150" s="29">
        <f t="shared" si="22"/>
        <v>775.98</v>
      </c>
      <c r="BB150" s="38">
        <f t="shared" si="23"/>
        <v>775.98</v>
      </c>
      <c r="BC150" s="35" t="str">
        <f t="shared" si="24"/>
        <v>INR  Seven Hundred &amp; Seventy Five  and Paise Ninety Eight Only</v>
      </c>
      <c r="IA150" s="21">
        <v>2.37</v>
      </c>
      <c r="IB150" s="21" t="s">
        <v>272</v>
      </c>
      <c r="IC150" s="21" t="s">
        <v>346</v>
      </c>
      <c r="ID150" s="21">
        <v>1</v>
      </c>
      <c r="IE150" s="22" t="s">
        <v>74</v>
      </c>
      <c r="IF150" s="22"/>
      <c r="IG150" s="22"/>
      <c r="IH150" s="22"/>
      <c r="II150" s="22"/>
    </row>
    <row r="151" spans="1:243" s="21" customFormat="1" ht="42.75">
      <c r="A151" s="40">
        <v>2.38</v>
      </c>
      <c r="B151" s="85" t="s">
        <v>273</v>
      </c>
      <c r="C151" s="26" t="s">
        <v>347</v>
      </c>
      <c r="D151" s="83">
        <v>1</v>
      </c>
      <c r="E151" s="83" t="s">
        <v>74</v>
      </c>
      <c r="F151" s="84">
        <v>1186.73</v>
      </c>
      <c r="G151" s="27"/>
      <c r="H151" s="23"/>
      <c r="I151" s="32" t="s">
        <v>38</v>
      </c>
      <c r="J151" s="33">
        <f t="shared" si="21"/>
        <v>1</v>
      </c>
      <c r="K151" s="23" t="s">
        <v>39</v>
      </c>
      <c r="L151" s="23" t="s">
        <v>4</v>
      </c>
      <c r="M151" s="28"/>
      <c r="N151" s="23"/>
      <c r="O151" s="23"/>
      <c r="P151" s="31"/>
      <c r="Q151" s="23"/>
      <c r="R151" s="23"/>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7"/>
      <c r="BA151" s="29">
        <f t="shared" si="22"/>
        <v>1186.73</v>
      </c>
      <c r="BB151" s="38">
        <f t="shared" si="23"/>
        <v>1186.73</v>
      </c>
      <c r="BC151" s="35" t="str">
        <f t="shared" si="24"/>
        <v>INR  One Thousand One Hundred &amp; Eighty Six  and Paise Seventy Three Only</v>
      </c>
      <c r="IA151" s="21">
        <v>2.38</v>
      </c>
      <c r="IB151" s="21" t="s">
        <v>273</v>
      </c>
      <c r="IC151" s="21" t="s">
        <v>347</v>
      </c>
      <c r="ID151" s="21">
        <v>1</v>
      </c>
      <c r="IE151" s="22" t="s">
        <v>74</v>
      </c>
      <c r="IF151" s="22"/>
      <c r="IG151" s="22"/>
      <c r="IH151" s="22"/>
      <c r="II151" s="22"/>
    </row>
    <row r="152" spans="1:243" s="21" customFormat="1" ht="42.75">
      <c r="A152" s="40">
        <v>2.39</v>
      </c>
      <c r="B152" s="85" t="s">
        <v>274</v>
      </c>
      <c r="C152" s="26" t="s">
        <v>348</v>
      </c>
      <c r="D152" s="83">
        <v>30</v>
      </c>
      <c r="E152" s="83" t="s">
        <v>74</v>
      </c>
      <c r="F152" s="84">
        <v>1844.75</v>
      </c>
      <c r="G152" s="27"/>
      <c r="H152" s="23"/>
      <c r="I152" s="32" t="s">
        <v>38</v>
      </c>
      <c r="J152" s="33">
        <f t="shared" si="21"/>
        <v>1</v>
      </c>
      <c r="K152" s="23" t="s">
        <v>39</v>
      </c>
      <c r="L152" s="23" t="s">
        <v>4</v>
      </c>
      <c r="M152" s="28"/>
      <c r="N152" s="23"/>
      <c r="O152" s="23"/>
      <c r="P152" s="31"/>
      <c r="Q152" s="23"/>
      <c r="R152" s="23"/>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7"/>
      <c r="BA152" s="29">
        <f t="shared" si="22"/>
        <v>55342.5</v>
      </c>
      <c r="BB152" s="38">
        <f t="shared" si="23"/>
        <v>55342.5</v>
      </c>
      <c r="BC152" s="35" t="str">
        <f t="shared" si="24"/>
        <v>INR  Fifty Five Thousand Three Hundred &amp; Forty Two  and Paise Fifty Only</v>
      </c>
      <c r="IA152" s="21">
        <v>2.39</v>
      </c>
      <c r="IB152" s="21" t="s">
        <v>274</v>
      </c>
      <c r="IC152" s="21" t="s">
        <v>348</v>
      </c>
      <c r="ID152" s="21">
        <v>30</v>
      </c>
      <c r="IE152" s="22" t="s">
        <v>74</v>
      </c>
      <c r="IF152" s="22"/>
      <c r="IG152" s="22"/>
      <c r="IH152" s="22"/>
      <c r="II152" s="22"/>
    </row>
    <row r="153" spans="1:243" s="21" customFormat="1" ht="38.25" customHeight="1">
      <c r="A153" s="40">
        <v>2.4</v>
      </c>
      <c r="B153" s="95" t="s">
        <v>275</v>
      </c>
      <c r="C153" s="26" t="s">
        <v>349</v>
      </c>
      <c r="D153" s="89">
        <v>70</v>
      </c>
      <c r="E153" s="89" t="s">
        <v>74</v>
      </c>
      <c r="F153" s="84">
        <v>1100.85</v>
      </c>
      <c r="G153" s="27"/>
      <c r="H153" s="23"/>
      <c r="I153" s="32" t="s">
        <v>38</v>
      </c>
      <c r="J153" s="33">
        <f t="shared" si="21"/>
        <v>1</v>
      </c>
      <c r="K153" s="23" t="s">
        <v>39</v>
      </c>
      <c r="L153" s="23" t="s">
        <v>4</v>
      </c>
      <c r="M153" s="28"/>
      <c r="N153" s="23"/>
      <c r="O153" s="23"/>
      <c r="P153" s="31"/>
      <c r="Q153" s="23"/>
      <c r="R153" s="23"/>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7"/>
      <c r="BA153" s="29">
        <f t="shared" si="22"/>
        <v>77059.5</v>
      </c>
      <c r="BB153" s="38">
        <f t="shared" si="23"/>
        <v>77059.5</v>
      </c>
      <c r="BC153" s="35" t="str">
        <f t="shared" si="24"/>
        <v>INR  Seventy Seven Thousand  &amp;Fifty Nine  and Paise Fifty Only</v>
      </c>
      <c r="IA153" s="21">
        <v>2.4</v>
      </c>
      <c r="IB153" s="21" t="s">
        <v>275</v>
      </c>
      <c r="IC153" s="21" t="s">
        <v>349</v>
      </c>
      <c r="ID153" s="21">
        <v>70</v>
      </c>
      <c r="IE153" s="22" t="s">
        <v>74</v>
      </c>
      <c r="IF153" s="22"/>
      <c r="IG153" s="22"/>
      <c r="IH153" s="22"/>
      <c r="II153" s="22"/>
    </row>
    <row r="154" spans="1:243" s="21" customFormat="1" ht="42.75">
      <c r="A154" s="40">
        <v>2.41</v>
      </c>
      <c r="B154" s="95" t="s">
        <v>276</v>
      </c>
      <c r="C154" s="26" t="s">
        <v>350</v>
      </c>
      <c r="D154" s="89">
        <v>70</v>
      </c>
      <c r="E154" s="89" t="s">
        <v>74</v>
      </c>
      <c r="F154" s="84">
        <v>487.31</v>
      </c>
      <c r="G154" s="27"/>
      <c r="H154" s="23"/>
      <c r="I154" s="32" t="s">
        <v>38</v>
      </c>
      <c r="J154" s="33">
        <f t="shared" si="21"/>
        <v>1</v>
      </c>
      <c r="K154" s="23" t="s">
        <v>39</v>
      </c>
      <c r="L154" s="23" t="s">
        <v>4</v>
      </c>
      <c r="M154" s="28"/>
      <c r="N154" s="23"/>
      <c r="O154" s="23"/>
      <c r="P154" s="31"/>
      <c r="Q154" s="23"/>
      <c r="R154" s="23"/>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7"/>
      <c r="BA154" s="29">
        <f t="shared" si="22"/>
        <v>34111.7</v>
      </c>
      <c r="BB154" s="38">
        <f t="shared" si="23"/>
        <v>34111.7</v>
      </c>
      <c r="BC154" s="35" t="str">
        <f t="shared" si="24"/>
        <v>INR  Thirty Four Thousand One Hundred &amp; Eleven  and Paise Seventy Only</v>
      </c>
      <c r="IA154" s="21">
        <v>2.41</v>
      </c>
      <c r="IB154" s="21" t="s">
        <v>276</v>
      </c>
      <c r="IC154" s="21" t="s">
        <v>350</v>
      </c>
      <c r="ID154" s="21">
        <v>70</v>
      </c>
      <c r="IE154" s="22" t="s">
        <v>74</v>
      </c>
      <c r="IF154" s="22"/>
      <c r="IG154" s="22"/>
      <c r="IH154" s="22"/>
      <c r="II154" s="22"/>
    </row>
    <row r="155" spans="1:243" s="21" customFormat="1" ht="48" customHeight="1">
      <c r="A155" s="40">
        <v>2.42</v>
      </c>
      <c r="B155" s="95" t="s">
        <v>277</v>
      </c>
      <c r="C155" s="26" t="s">
        <v>351</v>
      </c>
      <c r="D155" s="99"/>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c r="AA155" s="100"/>
      <c r="AB155" s="100"/>
      <c r="AC155" s="100"/>
      <c r="AD155" s="100"/>
      <c r="AE155" s="100"/>
      <c r="AF155" s="100"/>
      <c r="AG155" s="100"/>
      <c r="AH155" s="100"/>
      <c r="AI155" s="100"/>
      <c r="AJ155" s="100"/>
      <c r="AK155" s="100"/>
      <c r="AL155" s="100"/>
      <c r="AM155" s="100"/>
      <c r="AN155" s="100"/>
      <c r="AO155" s="100"/>
      <c r="AP155" s="100"/>
      <c r="AQ155" s="100"/>
      <c r="AR155" s="100"/>
      <c r="AS155" s="100"/>
      <c r="AT155" s="100"/>
      <c r="AU155" s="100"/>
      <c r="AV155" s="100"/>
      <c r="AW155" s="100"/>
      <c r="AX155" s="100"/>
      <c r="AY155" s="100"/>
      <c r="AZ155" s="100"/>
      <c r="BA155" s="100"/>
      <c r="BB155" s="100"/>
      <c r="BC155" s="101"/>
      <c r="IA155" s="21">
        <v>2.42</v>
      </c>
      <c r="IB155" s="21" t="s">
        <v>277</v>
      </c>
      <c r="IC155" s="21" t="s">
        <v>351</v>
      </c>
      <c r="IE155" s="22"/>
      <c r="IF155" s="22"/>
      <c r="IG155" s="22"/>
      <c r="IH155" s="22"/>
      <c r="II155" s="22"/>
    </row>
    <row r="156" spans="1:243" s="21" customFormat="1" ht="28.5" customHeight="1">
      <c r="A156" s="40">
        <v>2.43</v>
      </c>
      <c r="B156" s="96" t="s">
        <v>278</v>
      </c>
      <c r="C156" s="26" t="s">
        <v>352</v>
      </c>
      <c r="D156" s="89">
        <v>17</v>
      </c>
      <c r="E156" s="89" t="s">
        <v>75</v>
      </c>
      <c r="F156" s="84">
        <v>218.31</v>
      </c>
      <c r="G156" s="27"/>
      <c r="H156" s="23"/>
      <c r="I156" s="32" t="s">
        <v>38</v>
      </c>
      <c r="J156" s="33">
        <f t="shared" si="21"/>
        <v>1</v>
      </c>
      <c r="K156" s="23" t="s">
        <v>39</v>
      </c>
      <c r="L156" s="23" t="s">
        <v>4</v>
      </c>
      <c r="M156" s="28"/>
      <c r="N156" s="23"/>
      <c r="O156" s="23"/>
      <c r="P156" s="31"/>
      <c r="Q156" s="23"/>
      <c r="R156" s="23"/>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7"/>
      <c r="BA156" s="29">
        <f t="shared" si="22"/>
        <v>3711.27</v>
      </c>
      <c r="BB156" s="38">
        <f t="shared" si="23"/>
        <v>3711.27</v>
      </c>
      <c r="BC156" s="35" t="str">
        <f t="shared" si="24"/>
        <v>INR  Three Thousand Seven Hundred &amp; Eleven  and Paise Twenty Seven Only</v>
      </c>
      <c r="IA156" s="21">
        <v>2.43</v>
      </c>
      <c r="IB156" s="21" t="s">
        <v>278</v>
      </c>
      <c r="IC156" s="21" t="s">
        <v>352</v>
      </c>
      <c r="ID156" s="21">
        <v>17</v>
      </c>
      <c r="IE156" s="22" t="s">
        <v>75</v>
      </c>
      <c r="IF156" s="22"/>
      <c r="IG156" s="22"/>
      <c r="IH156" s="22"/>
      <c r="II156" s="22"/>
    </row>
    <row r="157" spans="1:243" s="21" customFormat="1" ht="42.75">
      <c r="A157" s="40">
        <v>2.44</v>
      </c>
      <c r="B157" s="96" t="s">
        <v>279</v>
      </c>
      <c r="C157" s="26" t="s">
        <v>353</v>
      </c>
      <c r="D157" s="89">
        <v>9</v>
      </c>
      <c r="E157" s="89" t="s">
        <v>75</v>
      </c>
      <c r="F157" s="84">
        <v>602.16</v>
      </c>
      <c r="G157" s="27"/>
      <c r="H157" s="23"/>
      <c r="I157" s="32" t="s">
        <v>38</v>
      </c>
      <c r="J157" s="33">
        <f t="shared" si="21"/>
        <v>1</v>
      </c>
      <c r="K157" s="23" t="s">
        <v>39</v>
      </c>
      <c r="L157" s="23" t="s">
        <v>4</v>
      </c>
      <c r="M157" s="28"/>
      <c r="N157" s="23"/>
      <c r="O157" s="23"/>
      <c r="P157" s="31"/>
      <c r="Q157" s="23"/>
      <c r="R157" s="23"/>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7"/>
      <c r="BA157" s="29">
        <f t="shared" si="22"/>
        <v>5419.44</v>
      </c>
      <c r="BB157" s="38">
        <f t="shared" si="23"/>
        <v>5419.44</v>
      </c>
      <c r="BC157" s="35" t="str">
        <f t="shared" si="24"/>
        <v>INR  Five Thousand Four Hundred &amp; Nineteen  and Paise Forty Four Only</v>
      </c>
      <c r="IA157" s="21">
        <v>2.44</v>
      </c>
      <c r="IB157" s="21" t="s">
        <v>279</v>
      </c>
      <c r="IC157" s="21" t="s">
        <v>353</v>
      </c>
      <c r="ID157" s="21">
        <v>9</v>
      </c>
      <c r="IE157" s="22" t="s">
        <v>75</v>
      </c>
      <c r="IF157" s="22"/>
      <c r="IG157" s="22"/>
      <c r="IH157" s="22"/>
      <c r="II157" s="22"/>
    </row>
    <row r="158" spans="1:243" s="21" customFormat="1" ht="42.75">
      <c r="A158" s="40">
        <v>2.45</v>
      </c>
      <c r="B158" s="96" t="s">
        <v>280</v>
      </c>
      <c r="C158" s="26" t="s">
        <v>354</v>
      </c>
      <c r="D158" s="89">
        <v>10</v>
      </c>
      <c r="E158" s="89" t="s">
        <v>75</v>
      </c>
      <c r="F158" s="84">
        <v>613.54</v>
      </c>
      <c r="G158" s="27"/>
      <c r="H158" s="23"/>
      <c r="I158" s="32" t="s">
        <v>38</v>
      </c>
      <c r="J158" s="33">
        <f t="shared" si="21"/>
        <v>1</v>
      </c>
      <c r="K158" s="23" t="s">
        <v>39</v>
      </c>
      <c r="L158" s="23" t="s">
        <v>4</v>
      </c>
      <c r="M158" s="28"/>
      <c r="N158" s="23"/>
      <c r="O158" s="23"/>
      <c r="P158" s="31"/>
      <c r="Q158" s="23"/>
      <c r="R158" s="23"/>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7"/>
      <c r="BA158" s="29">
        <f t="shared" si="22"/>
        <v>6135.4</v>
      </c>
      <c r="BB158" s="38">
        <f t="shared" si="23"/>
        <v>6135.4</v>
      </c>
      <c r="BC158" s="35" t="str">
        <f t="shared" si="24"/>
        <v>INR  Six Thousand One Hundred &amp; Thirty Five  and Paise Forty Only</v>
      </c>
      <c r="IA158" s="21">
        <v>2.45</v>
      </c>
      <c r="IB158" s="21" t="s">
        <v>280</v>
      </c>
      <c r="IC158" s="21" t="s">
        <v>354</v>
      </c>
      <c r="ID158" s="21">
        <v>10</v>
      </c>
      <c r="IE158" s="22" t="s">
        <v>75</v>
      </c>
      <c r="IF158" s="22"/>
      <c r="IG158" s="22"/>
      <c r="IH158" s="22"/>
      <c r="II158" s="22"/>
    </row>
    <row r="159" spans="1:243" s="21" customFormat="1" ht="28.5" customHeight="1">
      <c r="A159" s="40">
        <v>2.46</v>
      </c>
      <c r="B159" s="96" t="s">
        <v>281</v>
      </c>
      <c r="C159" s="26" t="s">
        <v>355</v>
      </c>
      <c r="D159" s="89">
        <v>10</v>
      </c>
      <c r="E159" s="89" t="s">
        <v>75</v>
      </c>
      <c r="F159" s="84">
        <v>853.57</v>
      </c>
      <c r="G159" s="27"/>
      <c r="H159" s="23"/>
      <c r="I159" s="32" t="s">
        <v>38</v>
      </c>
      <c r="J159" s="33">
        <f t="shared" si="21"/>
        <v>1</v>
      </c>
      <c r="K159" s="23" t="s">
        <v>39</v>
      </c>
      <c r="L159" s="23" t="s">
        <v>4</v>
      </c>
      <c r="M159" s="28"/>
      <c r="N159" s="23"/>
      <c r="O159" s="23"/>
      <c r="P159" s="31"/>
      <c r="Q159" s="23"/>
      <c r="R159" s="23"/>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7"/>
      <c r="BA159" s="29">
        <f t="shared" si="22"/>
        <v>8535.7</v>
      </c>
      <c r="BB159" s="38">
        <f t="shared" si="23"/>
        <v>8535.7</v>
      </c>
      <c r="BC159" s="35" t="str">
        <f t="shared" si="24"/>
        <v>INR  Eight Thousand Five Hundred &amp; Thirty Five  and Paise Seventy Only</v>
      </c>
      <c r="IA159" s="21">
        <v>2.46</v>
      </c>
      <c r="IB159" s="21" t="s">
        <v>281</v>
      </c>
      <c r="IC159" s="21" t="s">
        <v>355</v>
      </c>
      <c r="ID159" s="21">
        <v>10</v>
      </c>
      <c r="IE159" s="22" t="s">
        <v>75</v>
      </c>
      <c r="IF159" s="22"/>
      <c r="IG159" s="22"/>
      <c r="IH159" s="22"/>
      <c r="II159" s="22"/>
    </row>
    <row r="160" spans="1:243" s="21" customFormat="1" ht="28.5">
      <c r="A160" s="40">
        <v>2.47</v>
      </c>
      <c r="B160" s="96" t="s">
        <v>282</v>
      </c>
      <c r="C160" s="26" t="s">
        <v>356</v>
      </c>
      <c r="D160" s="89">
        <v>20</v>
      </c>
      <c r="E160" s="89" t="s">
        <v>75</v>
      </c>
      <c r="F160" s="84">
        <v>253.49</v>
      </c>
      <c r="G160" s="27"/>
      <c r="H160" s="23"/>
      <c r="I160" s="32" t="s">
        <v>38</v>
      </c>
      <c r="J160" s="33">
        <f t="shared" si="21"/>
        <v>1</v>
      </c>
      <c r="K160" s="23" t="s">
        <v>39</v>
      </c>
      <c r="L160" s="23" t="s">
        <v>4</v>
      </c>
      <c r="M160" s="28"/>
      <c r="N160" s="23"/>
      <c r="O160" s="23"/>
      <c r="P160" s="31"/>
      <c r="Q160" s="23"/>
      <c r="R160" s="23"/>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7"/>
      <c r="BA160" s="29">
        <f t="shared" si="22"/>
        <v>5069.8</v>
      </c>
      <c r="BB160" s="38">
        <f t="shared" si="23"/>
        <v>5069.8</v>
      </c>
      <c r="BC160" s="35" t="str">
        <f t="shared" si="24"/>
        <v>INR  Five Thousand  &amp;Sixty Nine  and Paise Eighty Only</v>
      </c>
      <c r="IA160" s="21">
        <v>2.47</v>
      </c>
      <c r="IB160" s="21" t="s">
        <v>282</v>
      </c>
      <c r="IC160" s="21" t="s">
        <v>356</v>
      </c>
      <c r="ID160" s="21">
        <v>20</v>
      </c>
      <c r="IE160" s="22" t="s">
        <v>75</v>
      </c>
      <c r="IF160" s="22"/>
      <c r="IG160" s="22"/>
      <c r="IH160" s="22"/>
      <c r="II160" s="22"/>
    </row>
    <row r="161" spans="1:243" s="21" customFormat="1" ht="51">
      <c r="A161" s="40">
        <v>2.48</v>
      </c>
      <c r="B161" s="85" t="s">
        <v>179</v>
      </c>
      <c r="C161" s="26" t="s">
        <v>357</v>
      </c>
      <c r="D161" s="99"/>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c r="AA161" s="100"/>
      <c r="AB161" s="100"/>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0"/>
      <c r="AY161" s="100"/>
      <c r="AZ161" s="100"/>
      <c r="BA161" s="100"/>
      <c r="BB161" s="100"/>
      <c r="BC161" s="101"/>
      <c r="IA161" s="21">
        <v>2.48</v>
      </c>
      <c r="IB161" s="21" t="s">
        <v>179</v>
      </c>
      <c r="IC161" s="21" t="s">
        <v>357</v>
      </c>
      <c r="IE161" s="22"/>
      <c r="IF161" s="22"/>
      <c r="IG161" s="22"/>
      <c r="IH161" s="22"/>
      <c r="II161" s="22"/>
    </row>
    <row r="162" spans="1:243" s="21" customFormat="1" ht="28.5">
      <c r="A162" s="40">
        <v>2.49</v>
      </c>
      <c r="B162" s="85" t="s">
        <v>180</v>
      </c>
      <c r="C162" s="26" t="s">
        <v>358</v>
      </c>
      <c r="D162" s="83">
        <v>20</v>
      </c>
      <c r="E162" s="83" t="s">
        <v>74</v>
      </c>
      <c r="F162" s="84">
        <v>252.45</v>
      </c>
      <c r="G162" s="27"/>
      <c r="H162" s="23"/>
      <c r="I162" s="32" t="s">
        <v>38</v>
      </c>
      <c r="J162" s="33">
        <f>IF(I162="Less(-)",-1,1)</f>
        <v>1</v>
      </c>
      <c r="K162" s="23" t="s">
        <v>39</v>
      </c>
      <c r="L162" s="23" t="s">
        <v>4</v>
      </c>
      <c r="M162" s="28"/>
      <c r="N162" s="23"/>
      <c r="O162" s="23"/>
      <c r="P162" s="31"/>
      <c r="Q162" s="23"/>
      <c r="R162" s="23"/>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7"/>
      <c r="BA162" s="29">
        <f>(total_amount_ba($B$2,$D$2,D162,F162,J162,K162,M162))</f>
        <v>5049</v>
      </c>
      <c r="BB162" s="38">
        <f>BA162+SUM(N162:AZ162)</f>
        <v>5049</v>
      </c>
      <c r="BC162" s="35" t="str">
        <f>SpellNumber(L162,BB162)</f>
        <v>INR  Five Thousand  &amp;Forty Nine  Only</v>
      </c>
      <c r="IA162" s="21">
        <v>2.49</v>
      </c>
      <c r="IB162" s="21" t="s">
        <v>180</v>
      </c>
      <c r="IC162" s="21" t="s">
        <v>358</v>
      </c>
      <c r="ID162" s="21">
        <v>20</v>
      </c>
      <c r="IE162" s="22" t="s">
        <v>74</v>
      </c>
      <c r="IF162" s="22"/>
      <c r="IG162" s="22"/>
      <c r="IH162" s="22"/>
      <c r="II162" s="22"/>
    </row>
    <row r="163" spans="1:243" s="21" customFormat="1" ht="28.5">
      <c r="A163" s="40">
        <v>2.5</v>
      </c>
      <c r="B163" s="85" t="s">
        <v>181</v>
      </c>
      <c r="C163" s="26" t="s">
        <v>359</v>
      </c>
      <c r="D163" s="83">
        <v>2</v>
      </c>
      <c r="E163" s="83" t="s">
        <v>75</v>
      </c>
      <c r="F163" s="84">
        <v>158.3</v>
      </c>
      <c r="G163" s="27"/>
      <c r="H163" s="23"/>
      <c r="I163" s="32" t="s">
        <v>38</v>
      </c>
      <c r="J163" s="33">
        <f>IF(I163="Less(-)",-1,1)</f>
        <v>1</v>
      </c>
      <c r="K163" s="23" t="s">
        <v>39</v>
      </c>
      <c r="L163" s="23" t="s">
        <v>4</v>
      </c>
      <c r="M163" s="28"/>
      <c r="N163" s="23"/>
      <c r="O163" s="23"/>
      <c r="P163" s="31"/>
      <c r="Q163" s="23"/>
      <c r="R163" s="23"/>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7"/>
      <c r="BA163" s="29">
        <f>(total_amount_ba($B$2,$D$2,D163,F163,J163,K163,M163))</f>
        <v>316.6</v>
      </c>
      <c r="BB163" s="38">
        <f>BA163+SUM(N163:AZ163)</f>
        <v>316.6</v>
      </c>
      <c r="BC163" s="35" t="str">
        <f>SpellNumber(L163,BB163)</f>
        <v>INR  Three Hundred &amp; Sixteen  and Paise Sixty Only</v>
      </c>
      <c r="IA163" s="21">
        <v>2.5</v>
      </c>
      <c r="IB163" s="21" t="s">
        <v>181</v>
      </c>
      <c r="IC163" s="21" t="s">
        <v>359</v>
      </c>
      <c r="ID163" s="21">
        <v>2</v>
      </c>
      <c r="IE163" s="22" t="s">
        <v>75</v>
      </c>
      <c r="IF163" s="22"/>
      <c r="IG163" s="22"/>
      <c r="IH163" s="22"/>
      <c r="II163" s="22"/>
    </row>
    <row r="164" spans="1:243" s="21" customFormat="1" ht="28.5">
      <c r="A164" s="40">
        <v>2.51</v>
      </c>
      <c r="B164" s="85" t="s">
        <v>182</v>
      </c>
      <c r="C164" s="26" t="s">
        <v>360</v>
      </c>
      <c r="D164" s="83">
        <v>1</v>
      </c>
      <c r="E164" s="83" t="s">
        <v>75</v>
      </c>
      <c r="F164" s="84">
        <v>162.44</v>
      </c>
      <c r="G164" s="27"/>
      <c r="H164" s="23"/>
      <c r="I164" s="32" t="s">
        <v>38</v>
      </c>
      <c r="J164" s="33">
        <f>IF(I164="Less(-)",-1,1)</f>
        <v>1</v>
      </c>
      <c r="K164" s="23" t="s">
        <v>39</v>
      </c>
      <c r="L164" s="23" t="s">
        <v>4</v>
      </c>
      <c r="M164" s="28"/>
      <c r="N164" s="23"/>
      <c r="O164" s="23"/>
      <c r="P164" s="31"/>
      <c r="Q164" s="23"/>
      <c r="R164" s="23"/>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7"/>
      <c r="BA164" s="29">
        <f>(total_amount_ba($B$2,$D$2,D164,F164,J164,K164,M164))</f>
        <v>162.44</v>
      </c>
      <c r="BB164" s="38">
        <f>BA164+SUM(N164:AZ164)</f>
        <v>162.44</v>
      </c>
      <c r="BC164" s="35" t="str">
        <f>SpellNumber(L164,BB164)</f>
        <v>INR  One Hundred &amp; Sixty Two  and Paise Forty Four Only</v>
      </c>
      <c r="IA164" s="21">
        <v>2.51</v>
      </c>
      <c r="IB164" s="21" t="s">
        <v>182</v>
      </c>
      <c r="IC164" s="21" t="s">
        <v>360</v>
      </c>
      <c r="ID164" s="21">
        <v>1</v>
      </c>
      <c r="IE164" s="22" t="s">
        <v>75</v>
      </c>
      <c r="IF164" s="22"/>
      <c r="IG164" s="22"/>
      <c r="IH164" s="22"/>
      <c r="II164" s="22"/>
    </row>
    <row r="165" spans="1:243" s="21" customFormat="1" ht="28.5">
      <c r="A165" s="40">
        <v>2.52</v>
      </c>
      <c r="B165" s="85" t="s">
        <v>183</v>
      </c>
      <c r="C165" s="26" t="s">
        <v>361</v>
      </c>
      <c r="D165" s="83">
        <v>2</v>
      </c>
      <c r="E165" s="83" t="s">
        <v>75</v>
      </c>
      <c r="F165" s="84">
        <v>137.61</v>
      </c>
      <c r="G165" s="27"/>
      <c r="H165" s="23"/>
      <c r="I165" s="32" t="s">
        <v>38</v>
      </c>
      <c r="J165" s="33">
        <f>IF(I165="Less(-)",-1,1)</f>
        <v>1</v>
      </c>
      <c r="K165" s="23" t="s">
        <v>39</v>
      </c>
      <c r="L165" s="23" t="s">
        <v>4</v>
      </c>
      <c r="M165" s="28"/>
      <c r="N165" s="23"/>
      <c r="O165" s="23"/>
      <c r="P165" s="31"/>
      <c r="Q165" s="23"/>
      <c r="R165" s="23"/>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7"/>
      <c r="BA165" s="29">
        <f>(total_amount_ba($B$2,$D$2,D165,F165,J165,K165,M165))</f>
        <v>275.22</v>
      </c>
      <c r="BB165" s="38">
        <f>BA165+SUM(N165:AZ165)</f>
        <v>275.22</v>
      </c>
      <c r="BC165" s="35" t="str">
        <f>SpellNumber(L165,BB165)</f>
        <v>INR  Two Hundred &amp; Seventy Five  and Paise Twenty Two Only</v>
      </c>
      <c r="IA165" s="21">
        <v>2.52</v>
      </c>
      <c r="IB165" s="21" t="s">
        <v>183</v>
      </c>
      <c r="IC165" s="21" t="s">
        <v>361</v>
      </c>
      <c r="ID165" s="21">
        <v>2</v>
      </c>
      <c r="IE165" s="22" t="s">
        <v>75</v>
      </c>
      <c r="IF165" s="22"/>
      <c r="IG165" s="22"/>
      <c r="IH165" s="22"/>
      <c r="II165" s="22"/>
    </row>
    <row r="166" spans="1:243" s="21" customFormat="1" ht="28.5">
      <c r="A166" s="40">
        <v>2.53</v>
      </c>
      <c r="B166" s="85" t="s">
        <v>184</v>
      </c>
      <c r="C166" s="26" t="s">
        <v>362</v>
      </c>
      <c r="D166" s="83">
        <v>1</v>
      </c>
      <c r="E166" s="83" t="s">
        <v>75</v>
      </c>
      <c r="F166" s="84">
        <v>160.37</v>
      </c>
      <c r="G166" s="27"/>
      <c r="H166" s="23"/>
      <c r="I166" s="32" t="s">
        <v>38</v>
      </c>
      <c r="J166" s="33">
        <f>IF(I166="Less(-)",-1,1)</f>
        <v>1</v>
      </c>
      <c r="K166" s="23" t="s">
        <v>39</v>
      </c>
      <c r="L166" s="23" t="s">
        <v>4</v>
      </c>
      <c r="M166" s="28"/>
      <c r="N166" s="23"/>
      <c r="O166" s="23"/>
      <c r="P166" s="31"/>
      <c r="Q166" s="23"/>
      <c r="R166" s="23"/>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7"/>
      <c r="BA166" s="29">
        <f>(total_amount_ba($B$2,$D$2,D166,F166,J166,K166,M166))</f>
        <v>160.37</v>
      </c>
      <c r="BB166" s="38">
        <f>BA166+SUM(N166:AZ166)</f>
        <v>160.37</v>
      </c>
      <c r="BC166" s="35" t="str">
        <f>SpellNumber(L166,BB166)</f>
        <v>INR  One Hundred &amp; Sixty  and Paise Thirty Seven Only</v>
      </c>
      <c r="IA166" s="21">
        <v>2.53</v>
      </c>
      <c r="IB166" s="21" t="s">
        <v>184</v>
      </c>
      <c r="IC166" s="21" t="s">
        <v>362</v>
      </c>
      <c r="ID166" s="21">
        <v>1</v>
      </c>
      <c r="IE166" s="22" t="s">
        <v>75</v>
      </c>
      <c r="IF166" s="22"/>
      <c r="IG166" s="22"/>
      <c r="IH166" s="22"/>
      <c r="II166" s="22"/>
    </row>
    <row r="167" spans="1:243" s="21" customFormat="1" ht="38.25">
      <c r="A167" s="40">
        <v>2.54</v>
      </c>
      <c r="B167" s="97" t="s">
        <v>283</v>
      </c>
      <c r="C167" s="26" t="s">
        <v>363</v>
      </c>
      <c r="D167" s="99"/>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00"/>
      <c r="AN167" s="100"/>
      <c r="AO167" s="100"/>
      <c r="AP167" s="100"/>
      <c r="AQ167" s="100"/>
      <c r="AR167" s="100"/>
      <c r="AS167" s="100"/>
      <c r="AT167" s="100"/>
      <c r="AU167" s="100"/>
      <c r="AV167" s="100"/>
      <c r="AW167" s="100"/>
      <c r="AX167" s="100"/>
      <c r="AY167" s="100"/>
      <c r="AZ167" s="100"/>
      <c r="BA167" s="100"/>
      <c r="BB167" s="100"/>
      <c r="BC167" s="101"/>
      <c r="IA167" s="21">
        <v>2.54</v>
      </c>
      <c r="IB167" s="21" t="s">
        <v>283</v>
      </c>
      <c r="IC167" s="21" t="s">
        <v>363</v>
      </c>
      <c r="IE167" s="22"/>
      <c r="IF167" s="22"/>
      <c r="IG167" s="22"/>
      <c r="IH167" s="22"/>
      <c r="II167" s="22"/>
    </row>
    <row r="168" spans="1:243" s="21" customFormat="1" ht="28.5">
      <c r="A168" s="40">
        <v>2.55</v>
      </c>
      <c r="B168" s="85" t="s">
        <v>284</v>
      </c>
      <c r="C168" s="26" t="s">
        <v>364</v>
      </c>
      <c r="D168" s="83">
        <v>4</v>
      </c>
      <c r="E168" s="83" t="s">
        <v>75</v>
      </c>
      <c r="F168" s="84">
        <v>34.14</v>
      </c>
      <c r="G168" s="27"/>
      <c r="H168" s="23"/>
      <c r="I168" s="32" t="s">
        <v>38</v>
      </c>
      <c r="J168" s="33">
        <f>IF(I168="Less(-)",-1,1)</f>
        <v>1</v>
      </c>
      <c r="K168" s="23" t="s">
        <v>39</v>
      </c>
      <c r="L168" s="23" t="s">
        <v>4</v>
      </c>
      <c r="M168" s="28"/>
      <c r="N168" s="23"/>
      <c r="O168" s="23"/>
      <c r="P168" s="31"/>
      <c r="Q168" s="23"/>
      <c r="R168" s="23"/>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7"/>
      <c r="BA168" s="29">
        <f>(total_amount_ba($B$2,$D$2,D168,F168,J168,K168,M168))</f>
        <v>136.56</v>
      </c>
      <c r="BB168" s="38">
        <f>BA168+SUM(N168:AZ168)</f>
        <v>136.56</v>
      </c>
      <c r="BC168" s="35" t="str">
        <f>SpellNumber(L168,BB168)</f>
        <v>INR  One Hundred &amp; Thirty Six  and Paise Fifty Six Only</v>
      </c>
      <c r="IA168" s="21">
        <v>2.55</v>
      </c>
      <c r="IB168" s="21" t="s">
        <v>284</v>
      </c>
      <c r="IC168" s="21" t="s">
        <v>364</v>
      </c>
      <c r="ID168" s="21">
        <v>4</v>
      </c>
      <c r="IE168" s="22" t="s">
        <v>75</v>
      </c>
      <c r="IF168" s="22"/>
      <c r="IG168" s="22"/>
      <c r="IH168" s="22"/>
      <c r="II168" s="22"/>
    </row>
    <row r="169" spans="1:243" s="21" customFormat="1" ht="28.5">
      <c r="A169" s="40">
        <v>2.56</v>
      </c>
      <c r="B169" s="85" t="s">
        <v>285</v>
      </c>
      <c r="C169" s="26" t="s">
        <v>365</v>
      </c>
      <c r="D169" s="83">
        <v>4</v>
      </c>
      <c r="E169" s="83" t="s">
        <v>75</v>
      </c>
      <c r="F169" s="84">
        <v>49.66</v>
      </c>
      <c r="G169" s="27"/>
      <c r="H169" s="23"/>
      <c r="I169" s="32" t="s">
        <v>38</v>
      </c>
      <c r="J169" s="33">
        <f>IF(I169="Less(-)",-1,1)</f>
        <v>1</v>
      </c>
      <c r="K169" s="23" t="s">
        <v>39</v>
      </c>
      <c r="L169" s="23" t="s">
        <v>4</v>
      </c>
      <c r="M169" s="28"/>
      <c r="N169" s="23"/>
      <c r="O169" s="23"/>
      <c r="P169" s="31"/>
      <c r="Q169" s="23"/>
      <c r="R169" s="23"/>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7"/>
      <c r="BA169" s="29">
        <f>(total_amount_ba($B$2,$D$2,D169,F169,J169,K169,M169))</f>
        <v>198.64</v>
      </c>
      <c r="BB169" s="38">
        <f>BA169+SUM(N169:AZ169)</f>
        <v>198.64</v>
      </c>
      <c r="BC169" s="35" t="str">
        <f>SpellNumber(L169,BB169)</f>
        <v>INR  One Hundred &amp; Ninety Eight  and Paise Sixty Four Only</v>
      </c>
      <c r="IA169" s="21">
        <v>2.56</v>
      </c>
      <c r="IB169" s="21" t="s">
        <v>285</v>
      </c>
      <c r="IC169" s="21" t="s">
        <v>365</v>
      </c>
      <c r="ID169" s="21">
        <v>4</v>
      </c>
      <c r="IE169" s="22" t="s">
        <v>75</v>
      </c>
      <c r="IF169" s="22"/>
      <c r="IG169" s="22"/>
      <c r="IH169" s="22"/>
      <c r="II169" s="22"/>
    </row>
    <row r="170" spans="1:243" s="21" customFormat="1" ht="51">
      <c r="A170" s="40">
        <v>2.57</v>
      </c>
      <c r="B170" s="85" t="s">
        <v>286</v>
      </c>
      <c r="C170" s="26" t="s">
        <v>366</v>
      </c>
      <c r="D170" s="99"/>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0"/>
      <c r="AY170" s="100"/>
      <c r="AZ170" s="100"/>
      <c r="BA170" s="100"/>
      <c r="BB170" s="100"/>
      <c r="BC170" s="101"/>
      <c r="IA170" s="21">
        <v>2.57</v>
      </c>
      <c r="IB170" s="21" t="s">
        <v>286</v>
      </c>
      <c r="IC170" s="21" t="s">
        <v>366</v>
      </c>
      <c r="IE170" s="22"/>
      <c r="IF170" s="22"/>
      <c r="IG170" s="22"/>
      <c r="IH170" s="22"/>
      <c r="II170" s="22"/>
    </row>
    <row r="171" spans="1:243" s="21" customFormat="1" ht="42.75">
      <c r="A171" s="40">
        <v>2.58</v>
      </c>
      <c r="B171" s="88" t="s">
        <v>265</v>
      </c>
      <c r="C171" s="26" t="s">
        <v>367</v>
      </c>
      <c r="D171" s="83">
        <v>32</v>
      </c>
      <c r="E171" s="83" t="s">
        <v>75</v>
      </c>
      <c r="F171" s="84">
        <v>254.52</v>
      </c>
      <c r="G171" s="27"/>
      <c r="H171" s="23"/>
      <c r="I171" s="32" t="s">
        <v>38</v>
      </c>
      <c r="J171" s="33">
        <f>IF(I171="Less(-)",-1,1)</f>
        <v>1</v>
      </c>
      <c r="K171" s="23" t="s">
        <v>39</v>
      </c>
      <c r="L171" s="23" t="s">
        <v>4</v>
      </c>
      <c r="M171" s="28"/>
      <c r="N171" s="23"/>
      <c r="O171" s="23"/>
      <c r="P171" s="31"/>
      <c r="Q171" s="23"/>
      <c r="R171" s="23"/>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7"/>
      <c r="BA171" s="29">
        <f>(total_amount_ba($B$2,$D$2,D171,F171,J171,K171,M171))</f>
        <v>8144.64</v>
      </c>
      <c r="BB171" s="38">
        <f>BA171+SUM(N171:AZ171)</f>
        <v>8144.64</v>
      </c>
      <c r="BC171" s="35" t="str">
        <f>SpellNumber(L171,BB171)</f>
        <v>INR  Eight Thousand One Hundred &amp; Forty Four  and Paise Sixty Four Only</v>
      </c>
      <c r="IA171" s="21">
        <v>2.58</v>
      </c>
      <c r="IB171" s="21" t="s">
        <v>265</v>
      </c>
      <c r="IC171" s="21" t="s">
        <v>367</v>
      </c>
      <c r="ID171" s="21">
        <v>32</v>
      </c>
      <c r="IE171" s="22" t="s">
        <v>75</v>
      </c>
      <c r="IF171" s="22"/>
      <c r="IG171" s="22"/>
      <c r="IH171" s="22"/>
      <c r="II171" s="22"/>
    </row>
    <row r="172" spans="1:243" s="21" customFormat="1" ht="42.75">
      <c r="A172" s="40">
        <v>2.59</v>
      </c>
      <c r="B172" s="88" t="s">
        <v>242</v>
      </c>
      <c r="C172" s="26" t="s">
        <v>368</v>
      </c>
      <c r="D172" s="83">
        <v>40</v>
      </c>
      <c r="E172" s="83" t="s">
        <v>75</v>
      </c>
      <c r="F172" s="84">
        <v>337.29</v>
      </c>
      <c r="G172" s="27"/>
      <c r="H172" s="23"/>
      <c r="I172" s="32" t="s">
        <v>38</v>
      </c>
      <c r="J172" s="33">
        <f>IF(I172="Less(-)",-1,1)</f>
        <v>1</v>
      </c>
      <c r="K172" s="23" t="s">
        <v>39</v>
      </c>
      <c r="L172" s="23" t="s">
        <v>4</v>
      </c>
      <c r="M172" s="28"/>
      <c r="N172" s="23"/>
      <c r="O172" s="23"/>
      <c r="P172" s="31"/>
      <c r="Q172" s="23"/>
      <c r="R172" s="23"/>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7"/>
      <c r="BA172" s="29">
        <f>(total_amount_ba($B$2,$D$2,D172,F172,J172,K172,M172))</f>
        <v>13491.6</v>
      </c>
      <c r="BB172" s="38">
        <f>BA172+SUM(N172:AZ172)</f>
        <v>13491.6</v>
      </c>
      <c r="BC172" s="35" t="str">
        <f>SpellNumber(L172,BB172)</f>
        <v>INR  Thirteen Thousand Four Hundred &amp; Ninety One  and Paise Sixty Only</v>
      </c>
      <c r="IA172" s="21">
        <v>2.59</v>
      </c>
      <c r="IB172" s="21" t="s">
        <v>242</v>
      </c>
      <c r="IC172" s="21" t="s">
        <v>368</v>
      </c>
      <c r="ID172" s="21">
        <v>40</v>
      </c>
      <c r="IE172" s="22" t="s">
        <v>75</v>
      </c>
      <c r="IF172" s="22"/>
      <c r="IG172" s="22"/>
      <c r="IH172" s="22"/>
      <c r="II172" s="22"/>
    </row>
    <row r="173" spans="1:243" s="21" customFormat="1" ht="42.75">
      <c r="A173" s="40">
        <v>2.6</v>
      </c>
      <c r="B173" s="85" t="s">
        <v>267</v>
      </c>
      <c r="C173" s="26" t="s">
        <v>369</v>
      </c>
      <c r="D173" s="83">
        <v>42</v>
      </c>
      <c r="E173" s="83" t="s">
        <v>75</v>
      </c>
      <c r="F173" s="84">
        <v>452.14</v>
      </c>
      <c r="G173" s="27"/>
      <c r="H173" s="23"/>
      <c r="I173" s="32" t="s">
        <v>38</v>
      </c>
      <c r="J173" s="33">
        <f>IF(I173="Less(-)",-1,1)</f>
        <v>1</v>
      </c>
      <c r="K173" s="23" t="s">
        <v>39</v>
      </c>
      <c r="L173" s="23" t="s">
        <v>4</v>
      </c>
      <c r="M173" s="28"/>
      <c r="N173" s="23"/>
      <c r="O173" s="23"/>
      <c r="P173" s="31"/>
      <c r="Q173" s="23"/>
      <c r="R173" s="23"/>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7"/>
      <c r="BA173" s="29">
        <f>(total_amount_ba($B$2,$D$2,D173,F173,J173,K173,M173))</f>
        <v>18989.88</v>
      </c>
      <c r="BB173" s="38">
        <f>BA173+SUM(N173:AZ173)</f>
        <v>18989.88</v>
      </c>
      <c r="BC173" s="35" t="str">
        <f>SpellNumber(L173,BB173)</f>
        <v>INR  Eighteen Thousand Nine Hundred &amp; Eighty Nine  and Paise Eighty Eight Only</v>
      </c>
      <c r="IA173" s="21">
        <v>2.6</v>
      </c>
      <c r="IB173" s="21" t="s">
        <v>267</v>
      </c>
      <c r="IC173" s="21" t="s">
        <v>369</v>
      </c>
      <c r="ID173" s="21">
        <v>42</v>
      </c>
      <c r="IE173" s="22" t="s">
        <v>75</v>
      </c>
      <c r="IF173" s="22"/>
      <c r="IG173" s="22"/>
      <c r="IH173" s="22"/>
      <c r="II173" s="22"/>
    </row>
    <row r="174" spans="1:243" s="21" customFormat="1" ht="76.5">
      <c r="A174" s="40">
        <v>2.61</v>
      </c>
      <c r="B174" s="85" t="s">
        <v>287</v>
      </c>
      <c r="C174" s="26" t="s">
        <v>370</v>
      </c>
      <c r="D174" s="83">
        <v>32</v>
      </c>
      <c r="E174" s="83" t="s">
        <v>75</v>
      </c>
      <c r="F174" s="84">
        <v>618.71</v>
      </c>
      <c r="G174" s="27"/>
      <c r="H174" s="23"/>
      <c r="I174" s="32" t="s">
        <v>38</v>
      </c>
      <c r="J174" s="33">
        <f>IF(I174="Less(-)",-1,1)</f>
        <v>1</v>
      </c>
      <c r="K174" s="23" t="s">
        <v>39</v>
      </c>
      <c r="L174" s="23" t="s">
        <v>4</v>
      </c>
      <c r="M174" s="28"/>
      <c r="N174" s="23"/>
      <c r="O174" s="23"/>
      <c r="P174" s="31"/>
      <c r="Q174" s="23"/>
      <c r="R174" s="23"/>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7"/>
      <c r="BA174" s="29">
        <f>(total_amount_ba($B$2,$D$2,D174,F174,J174,K174,M174))</f>
        <v>19798.72</v>
      </c>
      <c r="BB174" s="38">
        <f>BA174+SUM(N174:AZ174)</f>
        <v>19798.72</v>
      </c>
      <c r="BC174" s="35" t="str">
        <f>SpellNumber(L174,BB174)</f>
        <v>INR  Nineteen Thousand Seven Hundred &amp; Ninety Eight  and Paise Seventy Two Only</v>
      </c>
      <c r="IA174" s="21">
        <v>2.61</v>
      </c>
      <c r="IB174" s="21" t="s">
        <v>287</v>
      </c>
      <c r="IC174" s="21" t="s">
        <v>370</v>
      </c>
      <c r="ID174" s="21">
        <v>32</v>
      </c>
      <c r="IE174" s="22" t="s">
        <v>75</v>
      </c>
      <c r="IF174" s="22"/>
      <c r="IG174" s="22"/>
      <c r="IH174" s="22"/>
      <c r="II174" s="22"/>
    </row>
    <row r="175" spans="1:243" s="21" customFormat="1" ht="63.75">
      <c r="A175" s="40">
        <v>2.62</v>
      </c>
      <c r="B175" s="88" t="s">
        <v>288</v>
      </c>
      <c r="C175" s="26" t="s">
        <v>371</v>
      </c>
      <c r="D175" s="99"/>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c r="AA175" s="100"/>
      <c r="AB175" s="100"/>
      <c r="AC175" s="100"/>
      <c r="AD175" s="100"/>
      <c r="AE175" s="100"/>
      <c r="AF175" s="100"/>
      <c r="AG175" s="100"/>
      <c r="AH175" s="100"/>
      <c r="AI175" s="100"/>
      <c r="AJ175" s="100"/>
      <c r="AK175" s="100"/>
      <c r="AL175" s="100"/>
      <c r="AM175" s="100"/>
      <c r="AN175" s="100"/>
      <c r="AO175" s="100"/>
      <c r="AP175" s="100"/>
      <c r="AQ175" s="100"/>
      <c r="AR175" s="100"/>
      <c r="AS175" s="100"/>
      <c r="AT175" s="100"/>
      <c r="AU175" s="100"/>
      <c r="AV175" s="100"/>
      <c r="AW175" s="100"/>
      <c r="AX175" s="100"/>
      <c r="AY175" s="100"/>
      <c r="AZ175" s="100"/>
      <c r="BA175" s="100"/>
      <c r="BB175" s="100"/>
      <c r="BC175" s="101"/>
      <c r="IA175" s="21">
        <v>2.62</v>
      </c>
      <c r="IB175" s="21" t="s">
        <v>288</v>
      </c>
      <c r="IC175" s="21" t="s">
        <v>371</v>
      </c>
      <c r="IE175" s="22"/>
      <c r="IF175" s="22"/>
      <c r="IG175" s="22"/>
      <c r="IH175" s="22"/>
      <c r="II175" s="22"/>
    </row>
    <row r="176" spans="1:243" s="21" customFormat="1" ht="42.75">
      <c r="A176" s="40">
        <v>2.63</v>
      </c>
      <c r="B176" s="88" t="s">
        <v>289</v>
      </c>
      <c r="C176" s="26" t="s">
        <v>372</v>
      </c>
      <c r="D176" s="83">
        <v>84</v>
      </c>
      <c r="E176" s="83" t="s">
        <v>75</v>
      </c>
      <c r="F176" s="84">
        <v>278.32</v>
      </c>
      <c r="G176" s="27"/>
      <c r="H176" s="23"/>
      <c r="I176" s="32" t="s">
        <v>38</v>
      </c>
      <c r="J176" s="33">
        <f>IF(I176="Less(-)",-1,1)</f>
        <v>1</v>
      </c>
      <c r="K176" s="23" t="s">
        <v>39</v>
      </c>
      <c r="L176" s="23" t="s">
        <v>4</v>
      </c>
      <c r="M176" s="28"/>
      <c r="N176" s="23"/>
      <c r="O176" s="23"/>
      <c r="P176" s="31"/>
      <c r="Q176" s="23"/>
      <c r="R176" s="23"/>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7"/>
      <c r="BA176" s="29">
        <f>(total_amount_ba($B$2,$D$2,D176,F176,J176,K176,M176))</f>
        <v>23378.88</v>
      </c>
      <c r="BB176" s="38">
        <f>BA176+SUM(N176:AZ176)</f>
        <v>23378.88</v>
      </c>
      <c r="BC176" s="35" t="str">
        <f>SpellNumber(L176,BB176)</f>
        <v>INR  Twenty Three Thousand Three Hundred &amp; Seventy Eight  and Paise Eighty Eight Only</v>
      </c>
      <c r="IA176" s="21">
        <v>2.63</v>
      </c>
      <c r="IB176" s="21" t="s">
        <v>289</v>
      </c>
      <c r="IC176" s="21" t="s">
        <v>372</v>
      </c>
      <c r="ID176" s="21">
        <v>84</v>
      </c>
      <c r="IE176" s="22" t="s">
        <v>75</v>
      </c>
      <c r="IF176" s="22"/>
      <c r="IG176" s="22"/>
      <c r="IH176" s="22"/>
      <c r="II176" s="22"/>
    </row>
    <row r="177" spans="1:243" s="21" customFormat="1" ht="28.5">
      <c r="A177" s="40">
        <v>2.64</v>
      </c>
      <c r="B177" s="88" t="s">
        <v>290</v>
      </c>
      <c r="C177" s="26" t="s">
        <v>373</v>
      </c>
      <c r="D177" s="83">
        <v>40</v>
      </c>
      <c r="E177" s="83" t="s">
        <v>75</v>
      </c>
      <c r="F177" s="84">
        <v>481.1</v>
      </c>
      <c r="G177" s="27"/>
      <c r="H177" s="23"/>
      <c r="I177" s="32" t="s">
        <v>38</v>
      </c>
      <c r="J177" s="33">
        <f>IF(I177="Less(-)",-1,1)</f>
        <v>1</v>
      </c>
      <c r="K177" s="23" t="s">
        <v>39</v>
      </c>
      <c r="L177" s="23" t="s">
        <v>4</v>
      </c>
      <c r="M177" s="28"/>
      <c r="N177" s="23"/>
      <c r="O177" s="23"/>
      <c r="P177" s="31"/>
      <c r="Q177" s="23"/>
      <c r="R177" s="23"/>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7"/>
      <c r="BA177" s="29">
        <f>(total_amount_ba($B$2,$D$2,D177,F177,J177,K177,M177))</f>
        <v>19244</v>
      </c>
      <c r="BB177" s="38">
        <f>BA177+SUM(N177:AZ177)</f>
        <v>19244</v>
      </c>
      <c r="BC177" s="35" t="str">
        <f>SpellNumber(L177,BB177)</f>
        <v>INR  Nineteen Thousand Two Hundred &amp; Forty Four  Only</v>
      </c>
      <c r="IA177" s="21">
        <v>2.64</v>
      </c>
      <c r="IB177" s="21" t="s">
        <v>290</v>
      </c>
      <c r="IC177" s="21" t="s">
        <v>373</v>
      </c>
      <c r="ID177" s="21">
        <v>40</v>
      </c>
      <c r="IE177" s="22" t="s">
        <v>75</v>
      </c>
      <c r="IF177" s="22"/>
      <c r="IG177" s="22"/>
      <c r="IH177" s="22"/>
      <c r="II177" s="22"/>
    </row>
    <row r="178" spans="1:243" s="21" customFormat="1" ht="42.75">
      <c r="A178" s="40">
        <v>2.65</v>
      </c>
      <c r="B178" s="88" t="s">
        <v>291</v>
      </c>
      <c r="C178" s="26" t="s">
        <v>374</v>
      </c>
      <c r="D178" s="83">
        <v>84</v>
      </c>
      <c r="E178" s="83" t="s">
        <v>75</v>
      </c>
      <c r="F178" s="84">
        <v>458.34</v>
      </c>
      <c r="G178" s="27"/>
      <c r="H178" s="23"/>
      <c r="I178" s="32" t="s">
        <v>38</v>
      </c>
      <c r="J178" s="33">
        <f>IF(I178="Less(-)",-1,1)</f>
        <v>1</v>
      </c>
      <c r="K178" s="23" t="s">
        <v>39</v>
      </c>
      <c r="L178" s="23" t="s">
        <v>4</v>
      </c>
      <c r="M178" s="28"/>
      <c r="N178" s="23"/>
      <c r="O178" s="23"/>
      <c r="P178" s="31"/>
      <c r="Q178" s="23"/>
      <c r="R178" s="23"/>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7"/>
      <c r="BA178" s="29">
        <f>(total_amount_ba($B$2,$D$2,D178,F178,J178,K178,M178))</f>
        <v>38500.56</v>
      </c>
      <c r="BB178" s="38">
        <f>BA178+SUM(N178:AZ178)</f>
        <v>38500.56</v>
      </c>
      <c r="BC178" s="35" t="str">
        <f>SpellNumber(L178,BB178)</f>
        <v>INR  Thirty Eight Thousand Five Hundred    and Paise Fifty Six Only</v>
      </c>
      <c r="IA178" s="21">
        <v>2.65</v>
      </c>
      <c r="IB178" s="21" t="s">
        <v>291</v>
      </c>
      <c r="IC178" s="21" t="s">
        <v>374</v>
      </c>
      <c r="ID178" s="21">
        <v>84</v>
      </c>
      <c r="IE178" s="22" t="s">
        <v>75</v>
      </c>
      <c r="IF178" s="22"/>
      <c r="IG178" s="22"/>
      <c r="IH178" s="22"/>
      <c r="II178" s="22"/>
    </row>
    <row r="179" spans="1:243" s="21" customFormat="1" ht="42.75">
      <c r="A179" s="40">
        <v>2.66</v>
      </c>
      <c r="B179" s="88" t="s">
        <v>292</v>
      </c>
      <c r="C179" s="26" t="s">
        <v>375</v>
      </c>
      <c r="D179" s="83">
        <v>40</v>
      </c>
      <c r="E179" s="83" t="s">
        <v>75</v>
      </c>
      <c r="F179" s="84">
        <v>617.68</v>
      </c>
      <c r="G179" s="27"/>
      <c r="H179" s="23"/>
      <c r="I179" s="32" t="s">
        <v>38</v>
      </c>
      <c r="J179" s="33">
        <f aca="true" t="shared" si="25" ref="J179:J189">IF(I179="Less(-)",-1,1)</f>
        <v>1</v>
      </c>
      <c r="K179" s="23" t="s">
        <v>39</v>
      </c>
      <c r="L179" s="23" t="s">
        <v>4</v>
      </c>
      <c r="M179" s="28"/>
      <c r="N179" s="23"/>
      <c r="O179" s="23"/>
      <c r="P179" s="31"/>
      <c r="Q179" s="23"/>
      <c r="R179" s="23"/>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7"/>
      <c r="BA179" s="29">
        <f aca="true" t="shared" si="26" ref="BA179:BA189">(total_amount_ba($B$2,$D$2,D179,F179,J179,K179,M179))</f>
        <v>24707.2</v>
      </c>
      <c r="BB179" s="38">
        <f aca="true" t="shared" si="27" ref="BB179:BB189">BA179+SUM(N179:AZ179)</f>
        <v>24707.2</v>
      </c>
      <c r="BC179" s="35" t="str">
        <f aca="true" t="shared" si="28" ref="BC179:BC189">SpellNumber(L179,BB179)</f>
        <v>INR  Twenty Four Thousand Seven Hundred &amp; Seven  and Paise Twenty Only</v>
      </c>
      <c r="IA179" s="21">
        <v>2.66</v>
      </c>
      <c r="IB179" s="21" t="s">
        <v>292</v>
      </c>
      <c r="IC179" s="21" t="s">
        <v>375</v>
      </c>
      <c r="ID179" s="21">
        <v>40</v>
      </c>
      <c r="IE179" s="22" t="s">
        <v>75</v>
      </c>
      <c r="IF179" s="22"/>
      <c r="IG179" s="22"/>
      <c r="IH179" s="22"/>
      <c r="II179" s="22"/>
    </row>
    <row r="180" spans="1:243" s="21" customFormat="1" ht="126">
      <c r="A180" s="40">
        <v>2.67</v>
      </c>
      <c r="B180" s="98" t="s">
        <v>378</v>
      </c>
      <c r="C180" s="26" t="s">
        <v>376</v>
      </c>
      <c r="D180" s="99"/>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c r="AA180" s="100"/>
      <c r="AB180" s="100"/>
      <c r="AC180" s="100"/>
      <c r="AD180" s="100"/>
      <c r="AE180" s="100"/>
      <c r="AF180" s="100"/>
      <c r="AG180" s="100"/>
      <c r="AH180" s="100"/>
      <c r="AI180" s="100"/>
      <c r="AJ180" s="100"/>
      <c r="AK180" s="100"/>
      <c r="AL180" s="100"/>
      <c r="AM180" s="100"/>
      <c r="AN180" s="100"/>
      <c r="AO180" s="100"/>
      <c r="AP180" s="100"/>
      <c r="AQ180" s="100"/>
      <c r="AR180" s="100"/>
      <c r="AS180" s="100"/>
      <c r="AT180" s="100"/>
      <c r="AU180" s="100"/>
      <c r="AV180" s="100"/>
      <c r="AW180" s="100"/>
      <c r="AX180" s="100"/>
      <c r="AY180" s="100"/>
      <c r="AZ180" s="100"/>
      <c r="BA180" s="100"/>
      <c r="BB180" s="100"/>
      <c r="BC180" s="101"/>
      <c r="IA180" s="21">
        <v>2.67</v>
      </c>
      <c r="IB180" s="21" t="s">
        <v>378</v>
      </c>
      <c r="IC180" s="21" t="s">
        <v>376</v>
      </c>
      <c r="IE180" s="22"/>
      <c r="IF180" s="22"/>
      <c r="IG180" s="22"/>
      <c r="IH180" s="22"/>
      <c r="II180" s="22"/>
    </row>
    <row r="181" spans="1:243" s="21" customFormat="1" ht="31.5">
      <c r="A181" s="40">
        <v>2.68</v>
      </c>
      <c r="B181" s="98" t="s">
        <v>379</v>
      </c>
      <c r="C181" s="26" t="s">
        <v>377</v>
      </c>
      <c r="D181" s="83">
        <v>3</v>
      </c>
      <c r="E181" s="83" t="s">
        <v>75</v>
      </c>
      <c r="F181" s="84">
        <v>4681.72</v>
      </c>
      <c r="G181" s="27"/>
      <c r="H181" s="23"/>
      <c r="I181" s="32" t="s">
        <v>38</v>
      </c>
      <c r="J181" s="33">
        <f t="shared" si="25"/>
        <v>1</v>
      </c>
      <c r="K181" s="23" t="s">
        <v>39</v>
      </c>
      <c r="L181" s="23" t="s">
        <v>4</v>
      </c>
      <c r="M181" s="28"/>
      <c r="N181" s="23"/>
      <c r="O181" s="23"/>
      <c r="P181" s="31"/>
      <c r="Q181" s="23"/>
      <c r="R181" s="23"/>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7"/>
      <c r="BA181" s="29">
        <f t="shared" si="26"/>
        <v>14045.16</v>
      </c>
      <c r="BB181" s="38">
        <f t="shared" si="27"/>
        <v>14045.16</v>
      </c>
      <c r="BC181" s="35" t="str">
        <f t="shared" si="28"/>
        <v>INR  Fourteen Thousand  &amp;Forty Five  and Paise Sixteen Only</v>
      </c>
      <c r="IA181" s="21">
        <v>2.68</v>
      </c>
      <c r="IB181" s="21" t="s">
        <v>379</v>
      </c>
      <c r="IC181" s="21" t="s">
        <v>377</v>
      </c>
      <c r="ID181" s="21">
        <v>3</v>
      </c>
      <c r="IE181" s="22" t="s">
        <v>75</v>
      </c>
      <c r="IF181" s="22"/>
      <c r="IG181" s="22"/>
      <c r="IH181" s="22"/>
      <c r="II181" s="22"/>
    </row>
    <row r="182" spans="1:243" s="21" customFormat="1" ht="78.75">
      <c r="A182" s="40">
        <v>2.69</v>
      </c>
      <c r="B182" s="98" t="s">
        <v>380</v>
      </c>
      <c r="C182" s="26" t="s">
        <v>388</v>
      </c>
      <c r="D182" s="83">
        <v>4</v>
      </c>
      <c r="E182" s="83" t="s">
        <v>75</v>
      </c>
      <c r="F182" s="84">
        <v>108.64</v>
      </c>
      <c r="G182" s="27"/>
      <c r="H182" s="23"/>
      <c r="I182" s="32" t="s">
        <v>38</v>
      </c>
      <c r="J182" s="33">
        <f t="shared" si="25"/>
        <v>1</v>
      </c>
      <c r="K182" s="23" t="s">
        <v>39</v>
      </c>
      <c r="L182" s="23" t="s">
        <v>4</v>
      </c>
      <c r="M182" s="28"/>
      <c r="N182" s="23"/>
      <c r="O182" s="23"/>
      <c r="P182" s="31"/>
      <c r="Q182" s="23"/>
      <c r="R182" s="23"/>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7"/>
      <c r="BA182" s="29">
        <f t="shared" si="26"/>
        <v>434.56</v>
      </c>
      <c r="BB182" s="38">
        <f t="shared" si="27"/>
        <v>434.56</v>
      </c>
      <c r="BC182" s="35" t="str">
        <f t="shared" si="28"/>
        <v>INR  Four Hundred &amp; Thirty Four  and Paise Fifty Six Only</v>
      </c>
      <c r="IA182" s="21">
        <v>2.69</v>
      </c>
      <c r="IB182" s="21" t="s">
        <v>380</v>
      </c>
      <c r="IC182" s="21" t="s">
        <v>388</v>
      </c>
      <c r="ID182" s="21">
        <v>4</v>
      </c>
      <c r="IE182" s="22" t="s">
        <v>75</v>
      </c>
      <c r="IF182" s="22"/>
      <c r="IG182" s="22"/>
      <c r="IH182" s="22"/>
      <c r="II182" s="22"/>
    </row>
    <row r="183" spans="1:243" s="21" customFormat="1" ht="63">
      <c r="A183" s="40">
        <v>2.7</v>
      </c>
      <c r="B183" s="98" t="s">
        <v>381</v>
      </c>
      <c r="C183" s="26" t="s">
        <v>389</v>
      </c>
      <c r="D183" s="83">
        <v>1</v>
      </c>
      <c r="E183" s="83" t="s">
        <v>383</v>
      </c>
      <c r="F183" s="84">
        <v>355.91</v>
      </c>
      <c r="G183" s="27"/>
      <c r="H183" s="23"/>
      <c r="I183" s="32" t="s">
        <v>38</v>
      </c>
      <c r="J183" s="33">
        <f t="shared" si="25"/>
        <v>1</v>
      </c>
      <c r="K183" s="23" t="s">
        <v>39</v>
      </c>
      <c r="L183" s="23" t="s">
        <v>4</v>
      </c>
      <c r="M183" s="28"/>
      <c r="N183" s="23"/>
      <c r="O183" s="23"/>
      <c r="P183" s="31"/>
      <c r="Q183" s="23"/>
      <c r="R183" s="23"/>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7"/>
      <c r="BA183" s="29">
        <f t="shared" si="26"/>
        <v>355.91</v>
      </c>
      <c r="BB183" s="38">
        <f t="shared" si="27"/>
        <v>355.91</v>
      </c>
      <c r="BC183" s="35" t="str">
        <f t="shared" si="28"/>
        <v>INR  Three Hundred &amp; Fifty Five  and Paise Ninety One Only</v>
      </c>
      <c r="IA183" s="21">
        <v>2.7</v>
      </c>
      <c r="IB183" s="21" t="s">
        <v>381</v>
      </c>
      <c r="IC183" s="21" t="s">
        <v>389</v>
      </c>
      <c r="ID183" s="21">
        <v>1</v>
      </c>
      <c r="IE183" s="22" t="s">
        <v>383</v>
      </c>
      <c r="IF183" s="22"/>
      <c r="IG183" s="22"/>
      <c r="IH183" s="22"/>
      <c r="II183" s="22"/>
    </row>
    <row r="184" spans="1:243" s="21" customFormat="1" ht="47.25">
      <c r="A184" s="40">
        <v>2.71</v>
      </c>
      <c r="B184" s="98" t="s">
        <v>382</v>
      </c>
      <c r="C184" s="26" t="s">
        <v>390</v>
      </c>
      <c r="D184" s="83">
        <v>1</v>
      </c>
      <c r="E184" s="83" t="s">
        <v>75</v>
      </c>
      <c r="F184" s="84">
        <v>83.81</v>
      </c>
      <c r="G184" s="27"/>
      <c r="H184" s="23"/>
      <c r="I184" s="32" t="s">
        <v>38</v>
      </c>
      <c r="J184" s="33">
        <f t="shared" si="25"/>
        <v>1</v>
      </c>
      <c r="K184" s="23" t="s">
        <v>39</v>
      </c>
      <c r="L184" s="23" t="s">
        <v>4</v>
      </c>
      <c r="M184" s="28"/>
      <c r="N184" s="23"/>
      <c r="O184" s="23"/>
      <c r="P184" s="31"/>
      <c r="Q184" s="23"/>
      <c r="R184" s="23"/>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7"/>
      <c r="BA184" s="29">
        <f t="shared" si="26"/>
        <v>83.81</v>
      </c>
      <c r="BB184" s="38">
        <f t="shared" si="27"/>
        <v>83.81</v>
      </c>
      <c r="BC184" s="35" t="str">
        <f t="shared" si="28"/>
        <v>INR  Eighty Three and Paise Eighty One Only</v>
      </c>
      <c r="IA184" s="21">
        <v>2.71</v>
      </c>
      <c r="IB184" s="21" t="s">
        <v>382</v>
      </c>
      <c r="IC184" s="21" t="s">
        <v>390</v>
      </c>
      <c r="ID184" s="21">
        <v>1</v>
      </c>
      <c r="IE184" s="22" t="s">
        <v>75</v>
      </c>
      <c r="IF184" s="22"/>
      <c r="IG184" s="22"/>
      <c r="IH184" s="22"/>
      <c r="II184" s="22"/>
    </row>
    <row r="185" spans="1:243" s="21" customFormat="1" ht="47.25">
      <c r="A185" s="40">
        <v>2.72</v>
      </c>
      <c r="B185" s="98" t="s">
        <v>384</v>
      </c>
      <c r="C185" s="26" t="s">
        <v>391</v>
      </c>
      <c r="D185" s="83">
        <v>18</v>
      </c>
      <c r="E185" s="83" t="s">
        <v>75</v>
      </c>
      <c r="F185" s="84">
        <v>1107.06</v>
      </c>
      <c r="G185" s="27"/>
      <c r="H185" s="23"/>
      <c r="I185" s="32" t="s">
        <v>38</v>
      </c>
      <c r="J185" s="33">
        <f t="shared" si="25"/>
        <v>1</v>
      </c>
      <c r="K185" s="23" t="s">
        <v>39</v>
      </c>
      <c r="L185" s="23" t="s">
        <v>4</v>
      </c>
      <c r="M185" s="28"/>
      <c r="N185" s="23"/>
      <c r="O185" s="23"/>
      <c r="P185" s="31"/>
      <c r="Q185" s="23"/>
      <c r="R185" s="23"/>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7"/>
      <c r="BA185" s="29">
        <f t="shared" si="26"/>
        <v>19927.08</v>
      </c>
      <c r="BB185" s="38">
        <f t="shared" si="27"/>
        <v>19927.08</v>
      </c>
      <c r="BC185" s="35" t="str">
        <f t="shared" si="28"/>
        <v>INR  Nineteen Thousand Nine Hundred &amp; Twenty Seven  and Paise Eight Only</v>
      </c>
      <c r="IA185" s="21">
        <v>2.72</v>
      </c>
      <c r="IB185" s="21" t="s">
        <v>384</v>
      </c>
      <c r="IC185" s="21" t="s">
        <v>391</v>
      </c>
      <c r="ID185" s="21">
        <v>18</v>
      </c>
      <c r="IE185" s="22" t="s">
        <v>75</v>
      </c>
      <c r="IF185" s="22"/>
      <c r="IG185" s="22"/>
      <c r="IH185" s="22"/>
      <c r="II185" s="22"/>
    </row>
    <row r="186" spans="1:243" s="21" customFormat="1" ht="47.25">
      <c r="A186" s="40">
        <v>2.73</v>
      </c>
      <c r="B186" s="98" t="s">
        <v>385</v>
      </c>
      <c r="C186" s="26" t="s">
        <v>392</v>
      </c>
      <c r="D186" s="99"/>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1"/>
      <c r="IA186" s="21">
        <v>2.73</v>
      </c>
      <c r="IB186" s="21" t="s">
        <v>385</v>
      </c>
      <c r="IC186" s="21" t="s">
        <v>392</v>
      </c>
      <c r="IE186" s="22"/>
      <c r="IF186" s="22"/>
      <c r="IG186" s="22"/>
      <c r="IH186" s="22"/>
      <c r="II186" s="22"/>
    </row>
    <row r="187" spans="1:243" s="21" customFormat="1" ht="42.75">
      <c r="A187" s="40">
        <v>2.74</v>
      </c>
      <c r="B187" s="98" t="s">
        <v>396</v>
      </c>
      <c r="C187" s="26" t="s">
        <v>393</v>
      </c>
      <c r="D187" s="83">
        <v>17</v>
      </c>
      <c r="E187" s="83" t="s">
        <v>75</v>
      </c>
      <c r="F187" s="84">
        <v>487.31</v>
      </c>
      <c r="G187" s="27"/>
      <c r="H187" s="23"/>
      <c r="I187" s="32" t="s">
        <v>38</v>
      </c>
      <c r="J187" s="33">
        <f t="shared" si="25"/>
        <v>1</v>
      </c>
      <c r="K187" s="23" t="s">
        <v>39</v>
      </c>
      <c r="L187" s="23" t="s">
        <v>4</v>
      </c>
      <c r="M187" s="28"/>
      <c r="N187" s="23"/>
      <c r="O187" s="23"/>
      <c r="P187" s="31"/>
      <c r="Q187" s="23"/>
      <c r="R187" s="23"/>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7"/>
      <c r="BA187" s="29">
        <f t="shared" si="26"/>
        <v>8284.27</v>
      </c>
      <c r="BB187" s="38">
        <f t="shared" si="27"/>
        <v>8284.27</v>
      </c>
      <c r="BC187" s="35" t="str">
        <f t="shared" si="28"/>
        <v>INR  Eight Thousand Two Hundred &amp; Eighty Four  and Paise Twenty Seven Only</v>
      </c>
      <c r="IA187" s="21">
        <v>2.74</v>
      </c>
      <c r="IB187" s="21" t="s">
        <v>396</v>
      </c>
      <c r="IC187" s="21" t="s">
        <v>393</v>
      </c>
      <c r="ID187" s="21">
        <v>17</v>
      </c>
      <c r="IE187" s="22" t="s">
        <v>75</v>
      </c>
      <c r="IF187" s="22"/>
      <c r="IG187" s="22"/>
      <c r="IH187" s="22"/>
      <c r="II187" s="22"/>
    </row>
    <row r="188" spans="1:243" s="21" customFormat="1" ht="28.5">
      <c r="A188" s="40">
        <v>2.75</v>
      </c>
      <c r="B188" s="98" t="s">
        <v>387</v>
      </c>
      <c r="C188" s="26" t="s">
        <v>394</v>
      </c>
      <c r="D188" s="83">
        <v>22</v>
      </c>
      <c r="E188" s="83" t="s">
        <v>75</v>
      </c>
      <c r="F188" s="84">
        <v>101.39</v>
      </c>
      <c r="G188" s="27"/>
      <c r="H188" s="23"/>
      <c r="I188" s="32" t="s">
        <v>38</v>
      </c>
      <c r="J188" s="33">
        <f>IF(I188="Less(-)",-1,1)</f>
        <v>1</v>
      </c>
      <c r="K188" s="23" t="s">
        <v>39</v>
      </c>
      <c r="L188" s="23" t="s">
        <v>4</v>
      </c>
      <c r="M188" s="28"/>
      <c r="N188" s="23"/>
      <c r="O188" s="23"/>
      <c r="P188" s="31"/>
      <c r="Q188" s="23"/>
      <c r="R188" s="23"/>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7"/>
      <c r="BA188" s="29">
        <f>(total_amount_ba($B$2,$D$2,D188,F188,J188,K188,M188))</f>
        <v>2230.58</v>
      </c>
      <c r="BB188" s="38">
        <f>BA188+SUM(N188:AZ188)</f>
        <v>2230.58</v>
      </c>
      <c r="BC188" s="35" t="str">
        <f>SpellNumber(L188,BB188)</f>
        <v>INR  Two Thousand Two Hundred &amp; Thirty  and Paise Fifty Eight Only</v>
      </c>
      <c r="IA188" s="21">
        <v>2.75</v>
      </c>
      <c r="IB188" s="21" t="s">
        <v>387</v>
      </c>
      <c r="IC188" s="21" t="s">
        <v>394</v>
      </c>
      <c r="ID188" s="21">
        <v>22</v>
      </c>
      <c r="IE188" s="22" t="s">
        <v>75</v>
      </c>
      <c r="IF188" s="22"/>
      <c r="IG188" s="22"/>
      <c r="IH188" s="22"/>
      <c r="II188" s="22"/>
    </row>
    <row r="189" spans="1:243" s="21" customFormat="1" ht="28.5">
      <c r="A189" s="40">
        <v>2.76</v>
      </c>
      <c r="B189" s="98" t="s">
        <v>386</v>
      </c>
      <c r="C189" s="26" t="s">
        <v>395</v>
      </c>
      <c r="D189" s="83">
        <v>12</v>
      </c>
      <c r="E189" s="83" t="s">
        <v>75</v>
      </c>
      <c r="F189" s="84">
        <v>253.49</v>
      </c>
      <c r="G189" s="27"/>
      <c r="H189" s="23"/>
      <c r="I189" s="32" t="s">
        <v>38</v>
      </c>
      <c r="J189" s="33">
        <f t="shared" si="25"/>
        <v>1</v>
      </c>
      <c r="K189" s="23" t="s">
        <v>39</v>
      </c>
      <c r="L189" s="23" t="s">
        <v>4</v>
      </c>
      <c r="M189" s="28"/>
      <c r="N189" s="23"/>
      <c r="O189" s="23"/>
      <c r="P189" s="31"/>
      <c r="Q189" s="23"/>
      <c r="R189" s="23"/>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7"/>
      <c r="BA189" s="29">
        <f t="shared" si="26"/>
        <v>3041.88</v>
      </c>
      <c r="BB189" s="38">
        <f t="shared" si="27"/>
        <v>3041.88</v>
      </c>
      <c r="BC189" s="35" t="str">
        <f t="shared" si="28"/>
        <v>INR  Three Thousand  &amp;Forty One  and Paise Eighty Eight Only</v>
      </c>
      <c r="IA189" s="21">
        <v>2.76</v>
      </c>
      <c r="IB189" s="21" t="s">
        <v>386</v>
      </c>
      <c r="IC189" s="21" t="s">
        <v>395</v>
      </c>
      <c r="ID189" s="21">
        <v>12</v>
      </c>
      <c r="IE189" s="22" t="s">
        <v>75</v>
      </c>
      <c r="IF189" s="22"/>
      <c r="IG189" s="22"/>
      <c r="IH189" s="22"/>
      <c r="II189" s="22"/>
    </row>
    <row r="190" spans="1:243" s="21" customFormat="1" ht="42.75">
      <c r="A190" s="48" t="s">
        <v>46</v>
      </c>
      <c r="B190" s="49"/>
      <c r="C190" s="50"/>
      <c r="D190" s="51"/>
      <c r="E190" s="51"/>
      <c r="F190" s="51"/>
      <c r="G190" s="51"/>
      <c r="H190" s="52"/>
      <c r="I190" s="52"/>
      <c r="J190" s="52"/>
      <c r="K190" s="52"/>
      <c r="L190" s="53"/>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4"/>
      <c r="AN190" s="54"/>
      <c r="AO190" s="54"/>
      <c r="AP190" s="54"/>
      <c r="AQ190" s="54"/>
      <c r="AR190" s="54"/>
      <c r="AS190" s="54"/>
      <c r="AT190" s="54"/>
      <c r="AU190" s="54"/>
      <c r="AV190" s="54"/>
      <c r="AW190" s="54"/>
      <c r="AX190" s="54"/>
      <c r="AY190" s="54"/>
      <c r="AZ190" s="54"/>
      <c r="BA190" s="39">
        <f>ROUND(SUM(BA15:BA189),0)</f>
        <v>3895779</v>
      </c>
      <c r="BB190" s="55">
        <f>SUM(BB44:BB189)</f>
        <v>3456086.61</v>
      </c>
      <c r="BC190" s="56" t="str">
        <f>SpellNumber(L190,BA190)</f>
        <v>  Thirty Eight Lakh Ninety Five Thousand Seven Hundred &amp; Seventy Nine  Only</v>
      </c>
      <c r="IE190" s="22"/>
      <c r="IF190" s="22"/>
      <c r="IG190" s="22"/>
      <c r="IH190" s="22"/>
      <c r="II190" s="22"/>
    </row>
    <row r="191" spans="1:243" s="21" customFormat="1" ht="18">
      <c r="A191" s="49" t="s">
        <v>47</v>
      </c>
      <c r="B191" s="57"/>
      <c r="C191" s="58"/>
      <c r="D191" s="66"/>
      <c r="E191" s="59" t="s">
        <v>52</v>
      </c>
      <c r="F191" s="30"/>
      <c r="G191" s="60"/>
      <c r="H191" s="61"/>
      <c r="I191" s="61"/>
      <c r="J191" s="61"/>
      <c r="K191" s="62"/>
      <c r="L191" s="24"/>
      <c r="M191" s="63"/>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4"/>
      <c r="AN191" s="54"/>
      <c r="AO191" s="54"/>
      <c r="AP191" s="54"/>
      <c r="AQ191" s="54"/>
      <c r="AR191" s="54"/>
      <c r="AS191" s="54"/>
      <c r="AT191" s="54"/>
      <c r="AU191" s="54"/>
      <c r="AV191" s="54"/>
      <c r="AW191" s="54"/>
      <c r="AX191" s="54"/>
      <c r="AY191" s="54"/>
      <c r="AZ191" s="54"/>
      <c r="BA191" s="25">
        <f>IF(ISBLANK(F191),0,IF(E191="Excess (+)",ROUND(BA190+(BA190*F191),2),IF(E191="Less (-)",ROUND(BA190+(BA190*F191*(-1)),2),IF(E191="At Par",BA190,0))))</f>
        <v>0</v>
      </c>
      <c r="BB191" s="64">
        <f>ROUND(BA191,0)</f>
        <v>0</v>
      </c>
      <c r="BC191" s="65" t="str">
        <f>SpellNumber($E$2,BB191)</f>
        <v>INR Zero Only</v>
      </c>
      <c r="IE191" s="22"/>
      <c r="IF191" s="22"/>
      <c r="IG191" s="22"/>
      <c r="IH191" s="22"/>
      <c r="II191" s="22"/>
    </row>
    <row r="192" spans="1:243" s="21" customFormat="1" ht="18">
      <c r="A192" s="48" t="s">
        <v>48</v>
      </c>
      <c r="B192" s="48"/>
      <c r="C192" s="109" t="str">
        <f>SpellNumber($E$2,BB191)</f>
        <v>INR Zero Only</v>
      </c>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c r="AG192" s="109"/>
      <c r="AH192" s="109"/>
      <c r="AI192" s="109"/>
      <c r="AJ192" s="109"/>
      <c r="AK192" s="109"/>
      <c r="AL192" s="109"/>
      <c r="AM192" s="109"/>
      <c r="AN192" s="109"/>
      <c r="AO192" s="109"/>
      <c r="AP192" s="109"/>
      <c r="AQ192" s="109"/>
      <c r="AR192" s="109"/>
      <c r="AS192" s="109"/>
      <c r="AT192" s="109"/>
      <c r="AU192" s="109"/>
      <c r="AV192" s="109"/>
      <c r="AW192" s="109"/>
      <c r="AX192" s="109"/>
      <c r="AY192" s="109"/>
      <c r="AZ192" s="109"/>
      <c r="BA192" s="109"/>
      <c r="BB192" s="109"/>
      <c r="BC192" s="109"/>
      <c r="IE192" s="22"/>
      <c r="IF192" s="22"/>
      <c r="IG192" s="22"/>
      <c r="IH192" s="22"/>
      <c r="II192" s="22"/>
    </row>
  </sheetData>
  <sheetProtection password="D850" sheet="1"/>
  <autoFilter ref="A11:BC192"/>
  <mergeCells count="55">
    <mergeCell ref="D180:BC180"/>
    <mergeCell ref="D186:BC186"/>
    <mergeCell ref="D54:BC54"/>
    <mergeCell ref="D16:BC16"/>
    <mergeCell ref="D24:BC24"/>
    <mergeCell ref="D31:BC31"/>
    <mergeCell ref="D29:BC29"/>
    <mergeCell ref="D39:BC39"/>
    <mergeCell ref="D37:BC37"/>
    <mergeCell ref="D41:BC41"/>
    <mergeCell ref="D20:BC20"/>
    <mergeCell ref="C192:BC192"/>
    <mergeCell ref="A9:BC9"/>
    <mergeCell ref="D27:BC27"/>
    <mergeCell ref="D14:BC14"/>
    <mergeCell ref="D18:BC18"/>
    <mergeCell ref="D13:BC13"/>
    <mergeCell ref="D35:BC35"/>
    <mergeCell ref="D60:BC60"/>
    <mergeCell ref="D58:BC58"/>
    <mergeCell ref="D63:BC63"/>
    <mergeCell ref="A1:L1"/>
    <mergeCell ref="A4:BC4"/>
    <mergeCell ref="A5:BC5"/>
    <mergeCell ref="A6:BC6"/>
    <mergeCell ref="A7:BC7"/>
    <mergeCell ref="B8:BC8"/>
    <mergeCell ref="D49:BC49"/>
    <mergeCell ref="D51:BC51"/>
    <mergeCell ref="D47:BC47"/>
    <mergeCell ref="D65:BC65"/>
    <mergeCell ref="D70:BC70"/>
    <mergeCell ref="D72:BC72"/>
    <mergeCell ref="D93:BC93"/>
    <mergeCell ref="D77:BC77"/>
    <mergeCell ref="D79:BC79"/>
    <mergeCell ref="D87:BC87"/>
    <mergeCell ref="D89:BC89"/>
    <mergeCell ref="D91:BC91"/>
    <mergeCell ref="D97:BC97"/>
    <mergeCell ref="D99:BC99"/>
    <mergeCell ref="D105:BC105"/>
    <mergeCell ref="D107:BC107"/>
    <mergeCell ref="D116:BC116"/>
    <mergeCell ref="D126:BC126"/>
    <mergeCell ref="D161:BC161"/>
    <mergeCell ref="D167:BC167"/>
    <mergeCell ref="D170:BC170"/>
    <mergeCell ref="D175:BC175"/>
    <mergeCell ref="D128:BC128"/>
    <mergeCell ref="D132:BC132"/>
    <mergeCell ref="D136:BC136"/>
    <mergeCell ref="D140:BC140"/>
    <mergeCell ref="D149:BC149"/>
    <mergeCell ref="D155:BC15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91">
      <formula1>IF(E191="Select",-1,IF(E191="At Par",0,0))</formula1>
      <formula2>IF(E191="Select",-1,IF(E191="At Par",0,0.99))</formula2>
    </dataValidation>
    <dataValidation type="list" allowBlank="1" showErrorMessage="1" sqref="E19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1">
      <formula1>0</formula1>
      <formula2>99.9</formula2>
    </dataValidation>
    <dataValidation type="list" allowBlank="1" showErrorMessage="1" sqref="D13:D14 D41 D18 K19 D16 D20 K25:K26 D27 K21:K23 D24 D35 K36 D29 K38 D39 K15 K17 D31 K32:K34 K28 K30 K40 D37 D60 D51 D58 K59 D54 K55:K57 K42:K46 D47 K48 D49 K50 K52:K53 K61:K62 D65 D63 K64 K66:K69 D70 K71 D72 K73:K76 D77 K78 D79 K80:K86 D87 K88 D89 K90 D91 K92 D93 K94:K96 D97 K98 D99 K100:K104 D105 K106 D107 K108:K115 D116 K117:K125 D126 K127 D128 K129:K131 D132 K133:K135 D136 K137:K139 D140 K141:K148 D149 K150:K154 D155 K156:K160 D161 K162:K166 D167 K168:K169 D170 K171:K174 D175 K176:K179 D180 K181:K185 D186 K187:K18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7:H17 G25:H26 G21:H23 G36:H36 G30:H30 G38:H38 G15:H15 G32:H34 G28:H28 G40:H40 G19:H19 G52:H53 G59:H59 G55:H57 G42:H46 G48:H48 G50:H50 G61:H62 G64:H64 G66:H69 G71:H71 G73:H76 G78:H78 G80:H86 G88:H88 G90:H90 G92:H92 G94:H96 G98:H98 G100:H104 G106:H106 G108:H115 G117:H125 G127:H127 G129:H131 G133:H135 G137:H139 G141:H148 G150:H154 G156:H160 G162:H166 G168:H169 G171:H174 G176:H179 G181:H185 G187:H189">
      <formula1>0</formula1>
      <formula2>999999999999999</formula2>
    </dataValidation>
    <dataValidation allowBlank="1" showInputMessage="1" showErrorMessage="1" promptTitle="Addition / Deduction" prompt="Please Choose the correct One" sqref="J17 J25:J26 J21:J23 J36 J30 J38 J15 J32:J34 J28 J40 J19 J52:J53 J59 J55:J57 J42:J46 J48 J50 J61:J62 J64 J66:J69 J71 J73:J76 J78 J80:J86 J88 J90 J92 J94:J96 J98 J100:J104 J106 J108:J115 J117:J125 J127 J129:J131 J133:J135 J137:J139 J141:J148 J150:J154 J156:J160 J162:J166 J168:J169 J171:J174 J176:J179 J181:J185 J187:J189">
      <formula1>0</formula1>
      <formula2>0</formula2>
    </dataValidation>
    <dataValidation type="list" showErrorMessage="1" sqref="I17 I25:I26 I21:I23 I36 I30 I38 I15 I32:I34 I28 I40 I19 I52:I53 I59 I55:I57 I42:I46 I48 I50 I61:I62 I64 I66:I69 I71 I73:I76 I78 I80:I86 I88 I90 I92 I94:I96 I98 I100:I104 I106 I108:I115 I117:I125 I127 I129:I131 I133:I135 I137:I139 I141:I148 I150:I154 I156:I160 I162:I166 I168:I169 I171:I174 I176:I179 I181:I185 I187:I18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7:O17 N25:O26 N21:O23 N36:O36 N30:O30 N38:O38 N15:O15 N32:O34 N28:O28 N40:O40 N19:O19 N52:O53 N59:O59 N55:O57 N42:O46 N48:O48 N50:O50 N61:O62 N64:O64 N66:O69 N71:O71 N73:O76 N78:O78 N80:O86 N88:O88 N90:O90 N92:O92 N94:O96 N98:O98 N100:O104 N106:O106 N108:O115 N117:O125 N127:O127 N129:O131 N133:O135 N137:O139 N141:O148 N150:O154 N156:O160 N162:O166 N168:O169 N171:O174 N176:O179 N181:O185 N187:O18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7 R25:R26 R21:R23 R36 R30 R38 R15 R32:R34 R28 R40 R19 R52:R53 R59 R55:R57 R42:R46 R48 R50 R61:R62 R64 R66:R69 R71 R73:R76 R78 R80:R86 R88 R90 R92 R94:R96 R98 R100:R104 R106 R108:R115 R117:R125 R127 R129:R131 R133:R135 R137:R139 R141:R148 R150:R154 R156:R160 R162:R166 R168:R169 R171:R174 R176:R179 R181:R185 R187:R18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7 Q25:Q26 Q21:Q23 Q36 Q30 Q38 Q15 Q32:Q34 Q28 Q40 Q19 Q52:Q53 Q59 Q55:Q57 Q42:Q46 Q48 Q50 Q61:Q62 Q64 Q66:Q69 Q71 Q73:Q76 Q78 Q80:Q86 Q88 Q90 Q92 Q94:Q96 Q98 Q100:Q104 Q106 Q108:Q115 Q117:Q125 Q127 Q129:Q131 Q133:Q135 Q137:Q139 Q141:Q148 Q150:Q154 Q156:Q160 Q162:Q166 Q168:Q169 Q171:Q174 Q176:Q179 Q181:Q185 Q187:Q18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7 M25:M26 M21:M23 M36 M30 M38 M15 M32:M34 M28 M40 M19 M52:M53 M59 M55:M57 M42:M46 M48 M50 M61:M62 M64 M66:M69 M71 M73:M76 M78 M80:M86 M88 M90 M92 M94:M96 M98 M100:M104 M106 M108:M115 M117:M125 M127 M129:M131 M133:M135 M137:M139 M141:M148 M150:M154 M156:M160 M162:M166 M168:M169 M171:M174 M176:M179 M181:M185 M187:M189">
      <formula1>0</formula1>
      <formula2>999999999999999</formula2>
    </dataValidation>
    <dataValidation type="decimal" allowBlank="1" showInputMessage="1" showErrorMessage="1" promptTitle="Quantity" prompt="Please enter the Quantity for this item. " errorTitle="Invalid Entry" error="Only Numeric Values are allowed. " sqref="D17 D25:D26 D21:D23 D36 D30 D38 D15 D32:D34 D28 D40 D19 D52:D53 D59 D55:D57 D42:D46 D48 D50 D61:D62 D64 D66:D69 D71 D73:D76 D78 D80:D86 D88 D90 D92 D94:D9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7 F25:F26 F21:F23 F36 F30 F38 F15 F32:F34 F28 F40 F19 F52:F53 F59 F55:F57 F42:F46 F48 F50 F61:F62 F64 F66:F69 F71 F73:F76 F78 F80:F86 F88 F90 F92 F94:F96">
      <formula1>0</formula1>
      <formula2>999999999999999</formula2>
    </dataValidation>
    <dataValidation type="list" allowBlank="1" showInputMessage="1" showErrorMessage="1" sqref="L185 L186 L18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9 L188">
      <formula1>"INR"</formula1>
    </dataValidation>
    <dataValidation allowBlank="1" showInputMessage="1" showErrorMessage="1" promptTitle="Itemcode/Make" prompt="Please enter text" sqref="C14:C189">
      <formula1>0</formula1>
      <formula2>0</formula2>
    </dataValidation>
    <dataValidation type="decimal" allowBlank="1" showInputMessage="1" showErrorMessage="1" errorTitle="Invalid Entry" error="Only Numeric Values are allowed. " sqref="A14:A18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111" t="s">
        <v>49</v>
      </c>
      <c r="F6" s="111"/>
      <c r="G6" s="111"/>
      <c r="H6" s="111"/>
      <c r="I6" s="111"/>
      <c r="J6" s="111"/>
      <c r="K6" s="111"/>
    </row>
    <row r="7" spans="5:11" ht="15">
      <c r="E7" s="112"/>
      <c r="F7" s="112"/>
      <c r="G7" s="112"/>
      <c r="H7" s="112"/>
      <c r="I7" s="112"/>
      <c r="J7" s="112"/>
      <c r="K7" s="112"/>
    </row>
    <row r="8" spans="5:11" ht="15">
      <c r="E8" s="112"/>
      <c r="F8" s="112"/>
      <c r="G8" s="112"/>
      <c r="H8" s="112"/>
      <c r="I8" s="112"/>
      <c r="J8" s="112"/>
      <c r="K8" s="112"/>
    </row>
    <row r="9" spans="5:11" ht="15">
      <c r="E9" s="112"/>
      <c r="F9" s="112"/>
      <c r="G9" s="112"/>
      <c r="H9" s="112"/>
      <c r="I9" s="112"/>
      <c r="J9" s="112"/>
      <c r="K9" s="112"/>
    </row>
    <row r="10" spans="5:11" ht="15">
      <c r="E10" s="112"/>
      <c r="F10" s="112"/>
      <c r="G10" s="112"/>
      <c r="H10" s="112"/>
      <c r="I10" s="112"/>
      <c r="J10" s="112"/>
      <c r="K10" s="112"/>
    </row>
    <row r="11" spans="5:11" ht="15">
      <c r="E11" s="112"/>
      <c r="F11" s="112"/>
      <c r="G11" s="112"/>
      <c r="H11" s="112"/>
      <c r="I11" s="112"/>
      <c r="J11" s="112"/>
      <c r="K11" s="112"/>
    </row>
    <row r="12" spans="5:11" ht="15">
      <c r="E12" s="112"/>
      <c r="F12" s="112"/>
      <c r="G12" s="112"/>
      <c r="H12" s="112"/>
      <c r="I12" s="112"/>
      <c r="J12" s="112"/>
      <c r="K12" s="112"/>
    </row>
    <row r="13" spans="5:11" ht="15">
      <c r="E13" s="112"/>
      <c r="F13" s="112"/>
      <c r="G13" s="112"/>
      <c r="H13" s="112"/>
      <c r="I13" s="112"/>
      <c r="J13" s="112"/>
      <c r="K13" s="112"/>
    </row>
    <row r="14" spans="5:11" ht="15">
      <c r="E14" s="112"/>
      <c r="F14" s="112"/>
      <c r="G14" s="112"/>
      <c r="H14" s="112"/>
      <c r="I14" s="112"/>
      <c r="J14" s="112"/>
      <c r="K14" s="11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2023-05-09T11:07:33Z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