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<sst xmlns="http://schemas.openxmlformats.org/spreadsheetml/2006/main" count="268" uniqueCount="115">
  <si>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</si>
  <si>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</si>
  <si>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</si>
  <si>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</si>
  <si>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</si>
  <si>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</si>
  <si>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</si>
  <si>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</si>
  <si>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</si>
  <si>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</si>
  <si>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</si>
  <si>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</si>
  <si>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</si>
  <si>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</si>
  <si>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</si>
  <si>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</si>
  <si>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</si>
  <si>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</si>
  <si>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</si>
  <si>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</si>
  <si>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</si>
  <si>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</si>
  <si>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</si>
  <si>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</si>
  <si>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</si>
  <si>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</si>
  <si>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</si>
  <si>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</si>
  <si>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</si>
  <si>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</si>
  <si>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</si>
  <si>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</si>
  <si>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</si>
  <si>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</si>
  <si>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</si>
  <si>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</si>
  <si>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</si>
  <si>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</si>
  <si>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</si>
  <si>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</si>
  <si>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</si>
  <si>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</si>
  <si>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</si>
  <si>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</si>
  <si>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</si>
  <si>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</si>
  <si>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</si>
  <si>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</si>
  <si>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</si>
  <si>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</si>
  <si>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</si>
  <si>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</si>
  <si>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</si>
  <si>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</si>
  <si>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</si>
  <si>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</si>
  <si>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</si>
  <si>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</si>
  <si>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</si>
  <si>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</si>
  <si>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</si>
  <si>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</si>
  <si>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</si>
  <si>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</si>
  <si>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</si>
  <si>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</si>
  <si>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</si>
  <si>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</si>
  <si>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</si>
  <si>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</si>
  <si>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Mtr</t>
  </si>
  <si>
    <t>1.5 TR capacity , 5 star</t>
  </si>
  <si>
    <t>2.0 TR capacity , 5 star</t>
  </si>
  <si>
    <t>1.5 TR capacity , 3 star</t>
  </si>
  <si>
    <t>20 mm</t>
  </si>
  <si>
    <t>Upto 16 mm</t>
  </si>
  <si>
    <t>RMT</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</si>
  <si>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</si>
  <si>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Supply,laying, testing and commessining of approved make FRLS PVC/XLPE insulated  4 core x 2.5 sq mm power/control copper cable of  on surface/recessed complete as required.</t>
  </si>
  <si>
    <t xml:space="preserve">Providing and fixing of Single Phase Plug top  ISI Marked for  AC (FCU) unit  etc i/c dismantling old plug top if any complete as required.  </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</si>
  <si>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</si>
  <si>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</si>
  <si>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</si>
  <si>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</si>
  <si>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</si>
  <si>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</si>
  <si>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r>
      <t xml:space="preserve">Supply, Installation, testing and commissioning of </t>
    </r>
    <r>
      <rPr>
        <b/>
        <sz val="10"/>
        <rFont val="Calibri"/>
        <family val="2"/>
      </rPr>
      <t xml:space="preserve">High wall split </t>
    </r>
    <r>
      <rPr>
        <sz val="10"/>
        <rFont val="Calibri"/>
        <family val="2"/>
      </rPr>
      <t>type air conditioner units of following capacity of approved</t>
    </r>
    <r>
      <rPr>
        <b/>
        <sz val="10"/>
        <rFont val="Calibri"/>
        <family val="2"/>
      </rPr>
      <t xml:space="preserve"> inverter (Cooling only) model</t>
    </r>
    <r>
      <rPr>
        <sz val="10"/>
        <rFont val="Calibri"/>
        <family val="2"/>
      </rPr>
      <t xml:space="preserve">, with digital display in IDU  with cord less remote and other accessories complete with IDU and ODU with copper evap./cond. unit, R-32/ R410a refrigerant ,vaccuming </t>
    </r>
    <r>
      <rPr>
        <b/>
        <sz val="10"/>
        <rFont val="Calibri"/>
        <family val="2"/>
      </rPr>
      <t>along with</t>
    </r>
    <r>
      <rPr>
        <sz val="10"/>
        <rFont val="Calibri"/>
        <family val="2"/>
      </rPr>
      <t xml:space="preserve"> </t>
    </r>
    <r>
      <rPr>
        <b/>
        <sz val="10"/>
        <rFont val="Calibri"/>
        <family val="2"/>
      </rPr>
      <t>3.0</t>
    </r>
    <r>
      <rPr>
        <sz val="10"/>
        <rFont val="Calibri"/>
        <family val="2"/>
      </rPr>
      <t xml:space="preserve"> meter copper pipe with insulation, PVC tape, electrical cabling,flexible conduit, flexible drain pipe i/c metalic/PVC plutop etc. complete as required.</t>
    </r>
  </si>
  <si>
    <r>
      <t xml:space="preserve">Supply, Installation, testing and commissioning of </t>
    </r>
    <r>
      <rPr>
        <b/>
        <sz val="10"/>
        <rFont val="Calibri"/>
        <family val="2"/>
      </rPr>
      <t xml:space="preserve">High wall split </t>
    </r>
    <r>
      <rPr>
        <sz val="10"/>
        <rFont val="Calibri"/>
        <family val="2"/>
      </rPr>
      <t xml:space="preserve">type air conditioner unit of following capacity of approved </t>
    </r>
    <r>
      <rPr>
        <b/>
        <sz val="10"/>
        <rFont val="Calibri"/>
        <family val="2"/>
      </rPr>
      <t>inverter (Hot &amp; Cold)</t>
    </r>
    <r>
      <rPr>
        <sz val="10"/>
        <rFont val="Calibri"/>
        <family val="2"/>
      </rPr>
      <t xml:space="preserve"> model, digital display in IDU with cordless remote and other accessories complete with IDU and ODU with copper evap./cond. unit, R-32/R410a refrigerant, vaccuming along with </t>
    </r>
    <r>
      <rPr>
        <b/>
        <sz val="10"/>
        <rFont val="Calibri"/>
        <family val="2"/>
      </rPr>
      <t xml:space="preserve">3.0 meter </t>
    </r>
    <r>
      <rPr>
        <sz val="10"/>
        <rFont val="Calibri"/>
        <family val="2"/>
      </rPr>
      <t>copper pipe with insulation, PVC tape, electrical cabling,flexible conduit, flexible drain pipee i/c metalic/PVC plutop etc. complete as required.</t>
    </r>
  </si>
  <si>
    <t>2 TR capacity , 3 star</t>
  </si>
  <si>
    <r>
      <t xml:space="preserve">Providing &amp; fixing of </t>
    </r>
    <r>
      <rPr>
        <b/>
        <sz val="10"/>
        <rFont val="Calibri"/>
        <family val="2"/>
      </rPr>
      <t>additional refrigrant copper piping</t>
    </r>
    <r>
      <rPr>
        <sz val="10"/>
        <rFont val="Calibri"/>
        <family val="2"/>
      </rPr>
      <t xml:space="preserve"> (6.3mm / 15.88 mm) or (6.3mm / 12.7 mm) suitable for suction &amp; discharge line i/c additional refrigerant R-32/ R410a topup as required  with 9/13 mm XLPE/Nitrile insulationwith PVC tape on surface/ recessed with clamps, screws etc from indoor to outdoor units as per standard specification complete as required.</t>
    </r>
  </si>
  <si>
    <r>
      <t xml:space="preserve">Providing and fixing </t>
    </r>
    <r>
      <rPr>
        <b/>
        <sz val="10"/>
        <rFont val="Calibri"/>
        <family val="2"/>
      </rPr>
      <t>Chlorinated Polyvinyl Chloride (CPVC) pipes</t>
    </r>
    <r>
      <rPr>
        <sz val="10"/>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t>
    </r>
    <r>
      <rPr>
        <b/>
        <sz val="10"/>
        <rFont val="Calibri"/>
        <family val="2"/>
      </rPr>
      <t xml:space="preserve">Exposed on wall </t>
    </r>
  </si>
  <si>
    <r>
      <t xml:space="preserve">Providing &amp; fixing of suitable size and type </t>
    </r>
    <r>
      <rPr>
        <b/>
        <sz val="10"/>
        <rFont val="Calibri"/>
        <family val="2"/>
      </rPr>
      <t>iron Stand</t>
    </r>
    <r>
      <rPr>
        <sz val="10"/>
        <rFont val="Calibri"/>
        <family val="2"/>
      </rPr>
      <t xml:space="preserve"> made of </t>
    </r>
    <r>
      <rPr>
        <b/>
        <sz val="10"/>
        <rFont val="Calibri"/>
        <family val="2"/>
      </rPr>
      <t>32x5 mm MS angle base</t>
    </r>
    <r>
      <rPr>
        <sz val="10"/>
        <rFont val="Calibri"/>
        <family val="2"/>
      </rPr>
      <t xml:space="preserve"> for  ODU mounting </t>
    </r>
    <r>
      <rPr>
        <b/>
        <sz val="10"/>
        <rFont val="Calibri"/>
        <family val="2"/>
      </rPr>
      <t>i/c 25x3 mm angle frame</t>
    </r>
    <r>
      <rPr>
        <sz val="10"/>
        <rFont val="Calibri"/>
        <family val="2"/>
      </rPr>
      <t xml:space="preserve"> with  </t>
    </r>
    <r>
      <rPr>
        <b/>
        <sz val="10"/>
        <rFont val="Calibri"/>
        <family val="2"/>
      </rPr>
      <t>fibre</t>
    </r>
    <r>
      <rPr>
        <sz val="10"/>
        <rFont val="Calibri"/>
        <family val="2"/>
      </rPr>
      <t>/ Aluminimum sheet</t>
    </r>
    <r>
      <rPr>
        <b/>
        <sz val="10"/>
        <rFont val="Calibri"/>
        <family val="2"/>
      </rPr>
      <t xml:space="preserve"> canopy</t>
    </r>
    <r>
      <rPr>
        <sz val="10"/>
        <rFont val="Calibri"/>
        <family val="2"/>
      </rPr>
      <t xml:space="preserve"> duly painted with VI Pad, Nut-bolt, washers etc for outdoor unit complete as required.</t>
    </r>
  </si>
  <si>
    <r>
      <t xml:space="preserve">Supply,laying, testing and commessining of approved make FRLS PVC/XLPE insulated  </t>
    </r>
    <r>
      <rPr>
        <b/>
        <sz val="10"/>
        <rFont val="Calibri"/>
        <family val="2"/>
      </rPr>
      <t>4 core x 2.5 sq mm</t>
    </r>
    <r>
      <rPr>
        <sz val="10"/>
        <rFont val="Calibri"/>
        <family val="2"/>
      </rPr>
      <t xml:space="preserve"> power/control copper cable of  on surface/recessed complete as required.</t>
    </r>
  </si>
  <si>
    <r>
      <t xml:space="preserve">Providing and fixing of Single Phase </t>
    </r>
    <r>
      <rPr>
        <b/>
        <sz val="10"/>
        <rFont val="Calibri"/>
        <family val="2"/>
      </rPr>
      <t xml:space="preserve">Plug top </t>
    </r>
    <r>
      <rPr>
        <sz val="10"/>
        <rFont val="Calibri"/>
        <family val="2"/>
      </rPr>
      <t xml:space="preserve"> ISI Marked for  AC (FCU) unit  etc i/c dismantling old plug top if any complete as required.  </t>
    </r>
  </si>
  <si>
    <r>
      <t>3 pin- 16 Amp. (</t>
    </r>
    <r>
      <rPr>
        <b/>
        <sz val="10"/>
        <rFont val="Calibri"/>
        <family val="2"/>
      </rPr>
      <t>PVC</t>
    </r>
    <r>
      <rPr>
        <sz val="10"/>
        <rFont val="Calibri"/>
        <family val="2"/>
      </rPr>
      <t>)</t>
    </r>
  </si>
  <si>
    <r>
      <t>3 pin- 16 Amp. (</t>
    </r>
    <r>
      <rPr>
        <b/>
        <sz val="10"/>
        <rFont val="Calibri"/>
        <family val="2"/>
      </rPr>
      <t>Metalic</t>
    </r>
    <r>
      <rPr>
        <sz val="10"/>
        <rFont val="Calibri"/>
        <family val="2"/>
      </rPr>
      <t>)</t>
    </r>
  </si>
  <si>
    <r>
      <t xml:space="preserve">Providing, laying &amp; fixing of </t>
    </r>
    <r>
      <rPr>
        <b/>
        <sz val="10"/>
        <rFont val="Calibri"/>
        <family val="2"/>
      </rPr>
      <t xml:space="preserve">rain forced fiber flexible/soft  PVC </t>
    </r>
    <r>
      <rPr>
        <sz val="10"/>
        <rFont val="Calibri"/>
        <family val="2"/>
      </rPr>
      <t>pipe of size given below etc. complete as reqd.</t>
    </r>
  </si>
  <si>
    <r>
      <t xml:space="preserve">Supply and fixing </t>
    </r>
    <r>
      <rPr>
        <b/>
        <sz val="10"/>
        <color indexed="8"/>
        <rFont val="Calibri"/>
        <family val="2"/>
      </rPr>
      <t>PVC/UPVC mini trunking (casing-caping) &amp; flexible conduit</t>
    </r>
    <r>
      <rPr>
        <sz val="10"/>
        <color indexed="8"/>
        <rFont val="Calibri"/>
        <family val="2"/>
      </rPr>
      <t xml:space="preserve"> of following size white-system with independent cover etc. as reqd</t>
    </r>
  </si>
  <si>
    <r>
      <t xml:space="preserve">Trunking </t>
    </r>
    <r>
      <rPr>
        <b/>
        <sz val="10"/>
        <rFont val="Calibri"/>
        <family val="2"/>
      </rPr>
      <t>20mm x 12mm</t>
    </r>
  </si>
  <si>
    <r>
      <t xml:space="preserve">Flexible Conduit </t>
    </r>
    <r>
      <rPr>
        <b/>
        <sz val="10"/>
        <rFont val="Calibri"/>
        <family val="2"/>
      </rPr>
      <t>20 mm</t>
    </r>
  </si>
  <si>
    <r>
      <t xml:space="preserve">Supply &amp; Installation of </t>
    </r>
    <r>
      <rPr>
        <b/>
        <sz val="10"/>
        <rFont val="Calibri"/>
        <family val="2"/>
      </rPr>
      <t xml:space="preserve">DLP trunking 105 x 50 mm </t>
    </r>
    <r>
      <rPr>
        <sz val="10"/>
        <rFont val="Calibri"/>
        <family val="2"/>
      </rPr>
      <t>without cover and partition/accessories  etc.</t>
    </r>
  </si>
  <si>
    <r>
      <t xml:space="preserve">Supply &amp; Installation of </t>
    </r>
    <r>
      <rPr>
        <b/>
        <sz val="10"/>
        <rFont val="Calibri"/>
        <family val="2"/>
      </rPr>
      <t>flexible cover 85 mm for DLP</t>
    </r>
    <r>
      <rPr>
        <sz val="10"/>
        <rFont val="Calibri"/>
        <family val="2"/>
      </rPr>
      <t xml:space="preserve"> trunking 105 x 50 mm etc.</t>
    </r>
  </si>
  <si>
    <t>item no.18</t>
  </si>
  <si>
    <t>item no.19</t>
  </si>
  <si>
    <t>item no.20</t>
  </si>
  <si>
    <t>item no.21</t>
  </si>
  <si>
    <t>Supply, Installation, testing and commissioning of High wall split type air conditioner units of following capacity of approved inverter (Cooling only) model, with digital display in IDU  with cord less remote and other accessories complete with IDU and ODU with copper evap./cond. unit, R-32/ R410a refrigerant ,vaccuming along with 3.0 meter copper pipe with insulation, PVC tape, electrical cabling,flexible conduit, flexible drain pipe i/c metalic/PVC plutop etc. complete as required.</t>
  </si>
  <si>
    <t>Supply, Installation, testing and commissioning of High wall split type air conditioner unit of following capacity of approved inverter (Hot &amp; Cold) model, digital display in IDU with cordless remote and other accessories complete with IDU and ODU with copper evap./cond. unit, R-32/R410a refrigerant, vaccuming along with 3.0 meter copper pipe with insulation, PVC tape, electrical cabling,flexible conduit, flexible drain pipee i/c metalic/PVC plutop etc. complete as required.</t>
  </si>
  <si>
    <t>Providing &amp; fixing of additional refrigrant copper piping (6.3mm / 15.88 mm) or (6.3mm / 12.7 mm) suitable for suction &amp; discharge line i/c additional refrigerant R-32/ R410a topup as required  with 9/13 mm XLPE/Nitrile insulationwith PVC tape on surface/ recessed with clamps, screws etc from indoor to outdoor units as per standard specification complete as required.</t>
  </si>
  <si>
    <t>Providing &amp; fixing of suitable size and type iron Stand made of 32x5 mm MS angle base for  ODU mounting i/c 25x3 mm angle frame with  fibre/ Aluminimum sheet canopy duly painted with VI Pad, Nut-bolt, washers etc for outdoor unit complete as required.</t>
  </si>
  <si>
    <t>Supply &amp; Installation of DLP trunking 105 x 50 mm without cover and partition/accessories  etc.</t>
  </si>
  <si>
    <t>Supply &amp; Installation of flexible cover 85 mm for DLP trunking 105 x 50 mm etc.</t>
  </si>
  <si>
    <t>Tender Inviting Authority: DOIP, IIT Kanpur</t>
  </si>
  <si>
    <t>Name of Work: SITC/ Replacement of Split ACs in Academic Area Zone-3,5,7,10, and 11 at IIT Kanpur</t>
  </si>
  <si>
    <t>NIT No:  EandM/05/06/2023-1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</si>
</sst>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0"/>
      <name val="Calibri"/>
      <family val="2"/>
    </font>
    <font>
      <b/>
      <sz val="10"/>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3"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16" xfId="56" applyNumberFormat="1" applyFont="1" applyFill="1" applyBorder="1" applyAlignment="1">
      <alignment horizontal="center" vertical="top" wrapText="1"/>
      <protection/>
    </xf>
    <xf numFmtId="0" fontId="24" fillId="0" borderId="22" xfId="0" applyFont="1" applyFill="1" applyBorder="1" applyAlignment="1">
      <alignment horizontal="justify" vertical="top" wrapText="1"/>
    </xf>
    <xf numFmtId="0" fontId="25" fillId="0" borderId="22" xfId="0" applyFont="1" applyFill="1" applyBorder="1" applyAlignment="1">
      <alignment horizontal="justify" vertical="top"/>
    </xf>
    <xf numFmtId="1" fontId="24" fillId="0" borderId="22" xfId="0" applyNumberFormat="1" applyFont="1" applyFill="1" applyBorder="1" applyAlignment="1">
      <alignment horizontal="center" vertical="top" wrapText="1"/>
    </xf>
    <xf numFmtId="2" fontId="24" fillId="0" borderId="22" xfId="0" applyNumberFormat="1" applyFont="1" applyFill="1" applyBorder="1" applyAlignment="1">
      <alignment vertical="top" wrapText="1"/>
    </xf>
    <xf numFmtId="0" fontId="24" fillId="0" borderId="22" xfId="0" applyFont="1" applyFill="1" applyBorder="1" applyAlignment="1">
      <alignment horizontal="justify" vertical="top"/>
    </xf>
    <xf numFmtId="0" fontId="64" fillId="0" borderId="22" xfId="0" applyFont="1" applyFill="1" applyBorder="1" applyAlignment="1">
      <alignment horizontal="center" vertical="top" wrapText="1"/>
    </xf>
    <xf numFmtId="0" fontId="24" fillId="0" borderId="22" xfId="0" applyFont="1" applyFill="1" applyBorder="1" applyAlignment="1">
      <alignment horizontal="center" vertical="top"/>
    </xf>
    <xf numFmtId="0" fontId="64" fillId="0" borderId="0" xfId="0" applyFont="1" applyFill="1" applyAlignment="1">
      <alignment wrapText="1"/>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75" zoomScaleNormal="75" zoomScalePageLayoutView="0" workbookViewId="0" topLeftCell="A22">
      <selection activeCell="BC38" sqref="BC38"/>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112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113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114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49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0">
        <v>7</v>
      </c>
      <c r="BB12" s="60">
        <v>54</v>
      </c>
      <c r="BC12" s="60">
        <v>8</v>
      </c>
      <c r="IE12" s="18"/>
      <c r="IF12" s="18"/>
      <c r="IG12" s="18"/>
      <c r="IH12" s="18"/>
      <c r="II12" s="18"/>
    </row>
    <row r="13" spans="1:243" s="22" customFormat="1" ht="88.5" customHeight="1">
      <c r="A13" s="60">
        <v>1</v>
      </c>
      <c r="B13" s="61" t="s">
        <v>86</v>
      </c>
      <c r="C13" s="39" t="s">
        <v>52</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22">
        <v>1</v>
      </c>
      <c r="IB13" s="22" t="s">
        <v>106</v>
      </c>
      <c r="IC13" s="22" t="s">
        <v>52</v>
      </c>
      <c r="IE13" s="23"/>
      <c r="IF13" s="23" t="s">
        <v>39</v>
      </c>
      <c r="IG13" s="23" t="s">
        <v>35</v>
      </c>
      <c r="IH13" s="23">
        <v>123.223</v>
      </c>
      <c r="II13" s="23" t="s">
        <v>36</v>
      </c>
    </row>
    <row r="14" spans="1:243" s="22" customFormat="1" ht="28.5">
      <c r="A14" s="58">
        <v>1.01</v>
      </c>
      <c r="B14" s="62" t="s">
        <v>71</v>
      </c>
      <c r="C14" s="39" t="s">
        <v>53</v>
      </c>
      <c r="D14" s="63">
        <v>10</v>
      </c>
      <c r="E14" s="63" t="s">
        <v>36</v>
      </c>
      <c r="F14" s="64">
        <v>33100</v>
      </c>
      <c r="G14" s="40"/>
      <c r="H14" s="24"/>
      <c r="I14" s="47" t="s">
        <v>37</v>
      </c>
      <c r="J14" s="48">
        <f>IF(I14="Less(-)",-1,1)</f>
        <v>1</v>
      </c>
      <c r="K14" s="24" t="s">
        <v>38</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2"/>
      <c r="BA14" s="42">
        <f>ROUND(total_amount_ba($B$2,$D$2,D14,F14,J14,K14,M14),0)</f>
        <v>331000</v>
      </c>
      <c r="BB14" s="53">
        <f>BA14+SUM(N14:AZ14)</f>
        <v>331000</v>
      </c>
      <c r="BC14" s="50" t="str">
        <f>SpellNumber(L14,BB14)</f>
        <v>INR  Three Lakh Thirty One Thousand    Only</v>
      </c>
      <c r="IA14" s="22">
        <v>1.01</v>
      </c>
      <c r="IB14" s="22" t="s">
        <v>71</v>
      </c>
      <c r="IC14" s="22" t="s">
        <v>53</v>
      </c>
      <c r="ID14" s="22">
        <v>10</v>
      </c>
      <c r="IE14" s="23" t="s">
        <v>36</v>
      </c>
      <c r="IF14" s="23" t="s">
        <v>40</v>
      </c>
      <c r="IG14" s="23" t="s">
        <v>41</v>
      </c>
      <c r="IH14" s="23">
        <v>213</v>
      </c>
      <c r="II14" s="23" t="s">
        <v>36</v>
      </c>
    </row>
    <row r="15" spans="1:243" s="22" customFormat="1" ht="28.5">
      <c r="A15" s="58">
        <v>1.02</v>
      </c>
      <c r="B15" s="62" t="s">
        <v>72</v>
      </c>
      <c r="C15" s="39" t="s">
        <v>54</v>
      </c>
      <c r="D15" s="63">
        <v>8</v>
      </c>
      <c r="E15" s="63" t="s">
        <v>36</v>
      </c>
      <c r="F15" s="64">
        <v>52000</v>
      </c>
      <c r="G15" s="40"/>
      <c r="H15" s="24"/>
      <c r="I15" s="47" t="s">
        <v>37</v>
      </c>
      <c r="J15" s="48">
        <f aca="true" t="shared" si="0" ref="J15:J33">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2"/>
      <c r="BA15" s="42">
        <f aca="true" t="shared" si="1" ref="BA15:BA33">ROUND(total_amount_ba($B$2,$D$2,D15,F15,J15,K15,M15),0)</f>
        <v>416000</v>
      </c>
      <c r="BB15" s="53">
        <f aca="true" t="shared" si="2" ref="BB15:BB33">BA15+SUM(N15:AZ15)</f>
        <v>416000</v>
      </c>
      <c r="BC15" s="50" t="str">
        <f aca="true" t="shared" si="3" ref="BC15:BC33">SpellNumber(L15,BB15)</f>
        <v>INR  Four Lakh Sixteen Thousand    Only</v>
      </c>
      <c r="IA15" s="22">
        <v>1.02</v>
      </c>
      <c r="IB15" s="22" t="s">
        <v>72</v>
      </c>
      <c r="IC15" s="22" t="s">
        <v>54</v>
      </c>
      <c r="ID15" s="22">
        <v>8</v>
      </c>
      <c r="IE15" s="23" t="s">
        <v>36</v>
      </c>
      <c r="IF15" s="23"/>
      <c r="IG15" s="23"/>
      <c r="IH15" s="23"/>
      <c r="II15" s="23"/>
    </row>
    <row r="16" spans="1:243" s="22" customFormat="1" ht="88.5" customHeight="1">
      <c r="A16" s="60">
        <v>1.03</v>
      </c>
      <c r="B16" s="61" t="s">
        <v>87</v>
      </c>
      <c r="C16" s="39" t="s">
        <v>59</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22">
        <v>1.03</v>
      </c>
      <c r="IB16" s="59" t="s">
        <v>107</v>
      </c>
      <c r="IC16" s="22" t="s">
        <v>59</v>
      </c>
      <c r="IE16" s="23"/>
      <c r="IF16" s="23"/>
      <c r="IG16" s="23"/>
      <c r="IH16" s="23"/>
      <c r="II16" s="23"/>
    </row>
    <row r="17" spans="1:243" s="22" customFormat="1" ht="28.5">
      <c r="A17" s="60">
        <v>1.04</v>
      </c>
      <c r="B17" s="62" t="s">
        <v>73</v>
      </c>
      <c r="C17" s="39" t="s">
        <v>55</v>
      </c>
      <c r="D17" s="63">
        <v>3</v>
      </c>
      <c r="E17" s="63" t="s">
        <v>36</v>
      </c>
      <c r="F17" s="64">
        <v>35300</v>
      </c>
      <c r="G17" s="40"/>
      <c r="H17" s="24"/>
      <c r="I17" s="47" t="s">
        <v>37</v>
      </c>
      <c r="J17" s="48">
        <f t="shared" si="0"/>
        <v>1</v>
      </c>
      <c r="K17" s="24" t="s">
        <v>38</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2"/>
      <c r="BA17" s="42">
        <f t="shared" si="1"/>
        <v>105900</v>
      </c>
      <c r="BB17" s="53">
        <f t="shared" si="2"/>
        <v>105900</v>
      </c>
      <c r="BC17" s="50" t="str">
        <f t="shared" si="3"/>
        <v>INR  One Lakh Five Thousand Nine Hundred    Only</v>
      </c>
      <c r="IA17" s="22">
        <v>1.04</v>
      </c>
      <c r="IB17" s="22" t="s">
        <v>73</v>
      </c>
      <c r="IC17" s="22" t="s">
        <v>55</v>
      </c>
      <c r="ID17" s="22">
        <v>3</v>
      </c>
      <c r="IE17" s="23" t="s">
        <v>36</v>
      </c>
      <c r="IF17" s="23"/>
      <c r="IG17" s="23"/>
      <c r="IH17" s="23"/>
      <c r="II17" s="23"/>
    </row>
    <row r="18" spans="1:243" s="22" customFormat="1" ht="130.5" customHeight="1">
      <c r="A18" s="58">
        <v>1.05</v>
      </c>
      <c r="B18" s="62" t="s">
        <v>88</v>
      </c>
      <c r="C18" s="39" t="s">
        <v>60</v>
      </c>
      <c r="D18" s="63">
        <v>2</v>
      </c>
      <c r="E18" s="63" t="s">
        <v>36</v>
      </c>
      <c r="F18" s="64">
        <v>47000</v>
      </c>
      <c r="G18" s="40"/>
      <c r="H18" s="24"/>
      <c r="I18" s="47" t="s">
        <v>37</v>
      </c>
      <c r="J18" s="48">
        <f t="shared" si="0"/>
        <v>1</v>
      </c>
      <c r="K18" s="24" t="s">
        <v>38</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2"/>
      <c r="BA18" s="42">
        <f t="shared" si="1"/>
        <v>94000</v>
      </c>
      <c r="BB18" s="53">
        <f t="shared" si="2"/>
        <v>94000</v>
      </c>
      <c r="BC18" s="50" t="str">
        <f t="shared" si="3"/>
        <v>INR  Ninety Four Thousand    Only</v>
      </c>
      <c r="IA18" s="22">
        <v>1.05</v>
      </c>
      <c r="IB18" s="59" t="s">
        <v>88</v>
      </c>
      <c r="IC18" s="22" t="s">
        <v>60</v>
      </c>
      <c r="ID18" s="22">
        <v>2</v>
      </c>
      <c r="IE18" s="23" t="s">
        <v>36</v>
      </c>
      <c r="IF18" s="23"/>
      <c r="IG18" s="23"/>
      <c r="IH18" s="23"/>
      <c r="II18" s="23"/>
    </row>
    <row r="19" spans="1:243" s="22" customFormat="1" ht="30.75" customHeight="1">
      <c r="A19" s="58">
        <v>1.06</v>
      </c>
      <c r="B19" s="61" t="s">
        <v>89</v>
      </c>
      <c r="C19" s="39" t="s">
        <v>61</v>
      </c>
      <c r="D19" s="63">
        <v>40</v>
      </c>
      <c r="E19" s="63" t="s">
        <v>70</v>
      </c>
      <c r="F19" s="64">
        <v>900</v>
      </c>
      <c r="G19" s="40"/>
      <c r="H19" s="24"/>
      <c r="I19" s="47" t="s">
        <v>37</v>
      </c>
      <c r="J19" s="48">
        <f t="shared" si="0"/>
        <v>1</v>
      </c>
      <c r="K19" s="24" t="s">
        <v>38</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2"/>
      <c r="BA19" s="42">
        <f t="shared" si="1"/>
        <v>36000</v>
      </c>
      <c r="BB19" s="53">
        <f t="shared" si="2"/>
        <v>36000</v>
      </c>
      <c r="BC19" s="50" t="str">
        <f t="shared" si="3"/>
        <v>INR  Thirty Six Thousand    Only</v>
      </c>
      <c r="IA19" s="22">
        <v>1.06</v>
      </c>
      <c r="IB19" s="22" t="s">
        <v>108</v>
      </c>
      <c r="IC19" s="22" t="s">
        <v>61</v>
      </c>
      <c r="ID19" s="22">
        <v>40</v>
      </c>
      <c r="IE19" s="23" t="s">
        <v>70</v>
      </c>
      <c r="IF19" s="23" t="s">
        <v>34</v>
      </c>
      <c r="IG19" s="23" t="s">
        <v>42</v>
      </c>
      <c r="IH19" s="23">
        <v>10</v>
      </c>
      <c r="II19" s="23" t="s">
        <v>36</v>
      </c>
    </row>
    <row r="20" spans="1:243" s="22" customFormat="1" ht="113.25" customHeight="1">
      <c r="A20" s="60">
        <v>1.07</v>
      </c>
      <c r="B20" s="65" t="s">
        <v>90</v>
      </c>
      <c r="C20" s="39" t="s">
        <v>56</v>
      </c>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A20" s="22">
        <v>1.07</v>
      </c>
      <c r="IB20" s="22" t="s">
        <v>77</v>
      </c>
      <c r="IC20" s="22" t="s">
        <v>56</v>
      </c>
      <c r="IE20" s="23"/>
      <c r="IF20" s="23" t="s">
        <v>39</v>
      </c>
      <c r="IG20" s="23" t="s">
        <v>35</v>
      </c>
      <c r="IH20" s="23">
        <v>123.223</v>
      </c>
      <c r="II20" s="23" t="s">
        <v>36</v>
      </c>
    </row>
    <row r="21" spans="1:243" s="22" customFormat="1" ht="28.5">
      <c r="A21" s="60">
        <v>1.08</v>
      </c>
      <c r="B21" s="65" t="s">
        <v>74</v>
      </c>
      <c r="C21" s="39" t="s">
        <v>62</v>
      </c>
      <c r="D21" s="63">
        <v>40</v>
      </c>
      <c r="E21" s="63" t="s">
        <v>70</v>
      </c>
      <c r="F21" s="64">
        <v>285</v>
      </c>
      <c r="G21" s="40"/>
      <c r="H21" s="24"/>
      <c r="I21" s="47" t="s">
        <v>37</v>
      </c>
      <c r="J21" s="48">
        <f t="shared" si="0"/>
        <v>1</v>
      </c>
      <c r="K21" s="24" t="s">
        <v>38</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11400</v>
      </c>
      <c r="BB21" s="53">
        <f t="shared" si="2"/>
        <v>11400</v>
      </c>
      <c r="BC21" s="50" t="str">
        <f t="shared" si="3"/>
        <v>INR  Eleven Thousand Four Hundred    Only</v>
      </c>
      <c r="IA21" s="22">
        <v>1.08</v>
      </c>
      <c r="IB21" s="22" t="s">
        <v>74</v>
      </c>
      <c r="IC21" s="22" t="s">
        <v>62</v>
      </c>
      <c r="ID21" s="22">
        <v>40</v>
      </c>
      <c r="IE21" s="23" t="s">
        <v>70</v>
      </c>
      <c r="IF21" s="23" t="s">
        <v>43</v>
      </c>
      <c r="IG21" s="23" t="s">
        <v>44</v>
      </c>
      <c r="IH21" s="23">
        <v>10</v>
      </c>
      <c r="II21" s="23" t="s">
        <v>36</v>
      </c>
    </row>
    <row r="22" spans="1:243" s="22" customFormat="1" ht="76.5">
      <c r="A22" s="58">
        <v>1.09</v>
      </c>
      <c r="B22" s="65" t="s">
        <v>91</v>
      </c>
      <c r="C22" s="39" t="s">
        <v>57</v>
      </c>
      <c r="D22" s="63">
        <v>40</v>
      </c>
      <c r="E22" s="63" t="s">
        <v>36</v>
      </c>
      <c r="F22" s="64">
        <v>2500</v>
      </c>
      <c r="G22" s="40"/>
      <c r="H22" s="24"/>
      <c r="I22" s="47" t="s">
        <v>37</v>
      </c>
      <c r="J22" s="48">
        <f t="shared" si="0"/>
        <v>1</v>
      </c>
      <c r="K22" s="24" t="s">
        <v>38</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2"/>
      <c r="BA22" s="42">
        <f t="shared" si="1"/>
        <v>100000</v>
      </c>
      <c r="BB22" s="53">
        <f t="shared" si="2"/>
        <v>100000</v>
      </c>
      <c r="BC22" s="50" t="str">
        <f t="shared" si="3"/>
        <v>INR  One Lakh    Only</v>
      </c>
      <c r="IA22" s="22">
        <v>1.09</v>
      </c>
      <c r="IB22" s="22" t="s">
        <v>109</v>
      </c>
      <c r="IC22" s="22" t="s">
        <v>57</v>
      </c>
      <c r="ID22" s="22">
        <v>40</v>
      </c>
      <c r="IE22" s="23" t="s">
        <v>36</v>
      </c>
      <c r="IF22" s="23"/>
      <c r="IG22" s="23"/>
      <c r="IH22" s="23"/>
      <c r="II22" s="23"/>
    </row>
    <row r="23" spans="1:243" s="22" customFormat="1" ht="51">
      <c r="A23" s="58">
        <v>1.1</v>
      </c>
      <c r="B23" s="65" t="s">
        <v>92</v>
      </c>
      <c r="C23" s="39" t="s">
        <v>63</v>
      </c>
      <c r="D23" s="63">
        <v>60</v>
      </c>
      <c r="E23" s="63" t="s">
        <v>76</v>
      </c>
      <c r="F23" s="64">
        <v>160</v>
      </c>
      <c r="G23" s="40"/>
      <c r="H23" s="24"/>
      <c r="I23" s="47" t="s">
        <v>37</v>
      </c>
      <c r="J23" s="48">
        <f t="shared" si="0"/>
        <v>1</v>
      </c>
      <c r="K23" s="24" t="s">
        <v>38</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2"/>
      <c r="BA23" s="42">
        <f t="shared" si="1"/>
        <v>9600</v>
      </c>
      <c r="BB23" s="53">
        <f t="shared" si="2"/>
        <v>9600</v>
      </c>
      <c r="BC23" s="50" t="str">
        <f t="shared" si="3"/>
        <v>INR  Nine Thousand Six Hundred    Only</v>
      </c>
      <c r="IA23" s="22">
        <v>1.1</v>
      </c>
      <c r="IB23" s="22" t="s">
        <v>78</v>
      </c>
      <c r="IC23" s="22" t="s">
        <v>63</v>
      </c>
      <c r="ID23" s="22">
        <v>60</v>
      </c>
      <c r="IE23" s="23" t="s">
        <v>76</v>
      </c>
      <c r="IF23" s="23"/>
      <c r="IG23" s="23"/>
      <c r="IH23" s="23"/>
      <c r="II23" s="23"/>
    </row>
    <row r="24" spans="1:243" s="22" customFormat="1" ht="51">
      <c r="A24" s="60">
        <v>1.11</v>
      </c>
      <c r="B24" s="61" t="s">
        <v>93</v>
      </c>
      <c r="C24" s="39" t="s">
        <v>64</v>
      </c>
      <c r="D24" s="69"/>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1"/>
      <c r="IA24" s="22">
        <v>1.11</v>
      </c>
      <c r="IB24" s="22" t="s">
        <v>79</v>
      </c>
      <c r="IC24" s="22" t="s">
        <v>64</v>
      </c>
      <c r="IE24" s="23"/>
      <c r="IF24" s="23"/>
      <c r="IG24" s="23"/>
      <c r="IH24" s="23"/>
      <c r="II24" s="23"/>
    </row>
    <row r="25" spans="1:243" s="22" customFormat="1" ht="28.5">
      <c r="A25" s="60">
        <v>1.12</v>
      </c>
      <c r="B25" s="65" t="s">
        <v>94</v>
      </c>
      <c r="C25" s="39" t="s">
        <v>65</v>
      </c>
      <c r="D25" s="66">
        <v>15</v>
      </c>
      <c r="E25" s="67" t="s">
        <v>36</v>
      </c>
      <c r="F25" s="64">
        <v>136</v>
      </c>
      <c r="G25" s="40"/>
      <c r="H25" s="24"/>
      <c r="I25" s="47" t="s">
        <v>37</v>
      </c>
      <c r="J25" s="48">
        <f t="shared" si="0"/>
        <v>1</v>
      </c>
      <c r="K25" s="24" t="s">
        <v>38</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2"/>
      <c r="BA25" s="42">
        <f t="shared" si="1"/>
        <v>2040</v>
      </c>
      <c r="BB25" s="53">
        <f t="shared" si="2"/>
        <v>2040</v>
      </c>
      <c r="BC25" s="50" t="str">
        <f t="shared" si="3"/>
        <v>INR  Two Thousand  &amp;Forty  Only</v>
      </c>
      <c r="IA25" s="22">
        <v>1.12</v>
      </c>
      <c r="IB25" s="22" t="s">
        <v>80</v>
      </c>
      <c r="IC25" s="22" t="s">
        <v>65</v>
      </c>
      <c r="ID25" s="22">
        <v>15</v>
      </c>
      <c r="IE25" s="23" t="s">
        <v>36</v>
      </c>
      <c r="IF25" s="23"/>
      <c r="IG25" s="23"/>
      <c r="IH25" s="23"/>
      <c r="II25" s="23"/>
    </row>
    <row r="26" spans="1:243" s="22" customFormat="1" ht="28.5">
      <c r="A26" s="58">
        <v>1.13</v>
      </c>
      <c r="B26" s="65" t="s">
        <v>95</v>
      </c>
      <c r="C26" s="39" t="s">
        <v>66</v>
      </c>
      <c r="D26" s="66">
        <v>10</v>
      </c>
      <c r="E26" s="67" t="s">
        <v>36</v>
      </c>
      <c r="F26" s="64">
        <v>210</v>
      </c>
      <c r="G26" s="40"/>
      <c r="H26" s="24"/>
      <c r="I26" s="47" t="s">
        <v>37</v>
      </c>
      <c r="J26" s="48">
        <f t="shared" si="0"/>
        <v>1</v>
      </c>
      <c r="K26" s="24" t="s">
        <v>38</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 t="shared" si="1"/>
        <v>2100</v>
      </c>
      <c r="BB26" s="53">
        <f t="shared" si="2"/>
        <v>2100</v>
      </c>
      <c r="BC26" s="50" t="str">
        <f t="shared" si="3"/>
        <v>INR  Two Thousand One Hundred    Only</v>
      </c>
      <c r="IA26" s="22">
        <v>1.13</v>
      </c>
      <c r="IB26" s="22" t="s">
        <v>81</v>
      </c>
      <c r="IC26" s="22" t="s">
        <v>66</v>
      </c>
      <c r="ID26" s="22">
        <v>10</v>
      </c>
      <c r="IE26" s="23" t="s">
        <v>36</v>
      </c>
      <c r="IF26" s="23"/>
      <c r="IG26" s="23"/>
      <c r="IH26" s="23"/>
      <c r="II26" s="23"/>
    </row>
    <row r="27" spans="1:243" s="22" customFormat="1" ht="55.5" customHeight="1">
      <c r="A27" s="58">
        <v>1.14</v>
      </c>
      <c r="B27" s="61" t="s">
        <v>96</v>
      </c>
      <c r="C27" s="39" t="s">
        <v>67</v>
      </c>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1"/>
      <c r="IA27" s="22">
        <v>1.14</v>
      </c>
      <c r="IB27" s="22" t="s">
        <v>82</v>
      </c>
      <c r="IC27" s="22" t="s">
        <v>67</v>
      </c>
      <c r="IE27" s="23"/>
      <c r="IF27" s="23"/>
      <c r="IG27" s="23"/>
      <c r="IH27" s="23"/>
      <c r="II27" s="23"/>
    </row>
    <row r="28" spans="1:243" s="22" customFormat="1" ht="15.75">
      <c r="A28" s="60">
        <v>1.15</v>
      </c>
      <c r="B28" s="65" t="s">
        <v>75</v>
      </c>
      <c r="C28" s="39" t="s">
        <v>68</v>
      </c>
      <c r="D28" s="66">
        <v>20</v>
      </c>
      <c r="E28" s="63" t="s">
        <v>70</v>
      </c>
      <c r="F28" s="64">
        <v>40</v>
      </c>
      <c r="G28" s="40"/>
      <c r="H28" s="24"/>
      <c r="I28" s="47" t="s">
        <v>37</v>
      </c>
      <c r="J28" s="48">
        <f t="shared" si="0"/>
        <v>1</v>
      </c>
      <c r="K28" s="24" t="s">
        <v>38</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2"/>
      <c r="BA28" s="42">
        <f t="shared" si="1"/>
        <v>800</v>
      </c>
      <c r="BB28" s="53">
        <f t="shared" si="2"/>
        <v>800</v>
      </c>
      <c r="BC28" s="50" t="str">
        <f t="shared" si="3"/>
        <v>INR  Eight Hundred    Only</v>
      </c>
      <c r="IA28" s="22">
        <v>1.15</v>
      </c>
      <c r="IB28" s="22" t="s">
        <v>75</v>
      </c>
      <c r="IC28" s="22" t="s">
        <v>68</v>
      </c>
      <c r="ID28" s="22">
        <v>20</v>
      </c>
      <c r="IE28" s="23" t="s">
        <v>70</v>
      </c>
      <c r="IF28" s="23"/>
      <c r="IG28" s="23"/>
      <c r="IH28" s="23"/>
      <c r="II28" s="23"/>
    </row>
    <row r="29" spans="1:243" s="22" customFormat="1" ht="51">
      <c r="A29" s="60">
        <v>1.16</v>
      </c>
      <c r="B29" s="68" t="s">
        <v>97</v>
      </c>
      <c r="C29" s="39" t="s">
        <v>69</v>
      </c>
      <c r="D29" s="69"/>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A29" s="22">
        <v>1.16</v>
      </c>
      <c r="IB29" s="22" t="s">
        <v>83</v>
      </c>
      <c r="IC29" s="22" t="s">
        <v>69</v>
      </c>
      <c r="IE29" s="23"/>
      <c r="IF29" s="23"/>
      <c r="IG29" s="23"/>
      <c r="IH29" s="23"/>
      <c r="II29" s="23"/>
    </row>
    <row r="30" spans="1:243" s="22" customFormat="1" ht="28.5">
      <c r="A30" s="58">
        <v>1.17</v>
      </c>
      <c r="B30" s="65" t="s">
        <v>98</v>
      </c>
      <c r="C30" s="39" t="s">
        <v>102</v>
      </c>
      <c r="D30" s="66">
        <v>20</v>
      </c>
      <c r="E30" s="63" t="s">
        <v>70</v>
      </c>
      <c r="F30" s="64">
        <v>75</v>
      </c>
      <c r="G30" s="40"/>
      <c r="H30" s="24"/>
      <c r="I30" s="47" t="s">
        <v>37</v>
      </c>
      <c r="J30" s="48">
        <f t="shared" si="0"/>
        <v>1</v>
      </c>
      <c r="K30" s="24" t="s">
        <v>38</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2"/>
      <c r="BA30" s="42">
        <f t="shared" si="1"/>
        <v>1500</v>
      </c>
      <c r="BB30" s="53">
        <f t="shared" si="2"/>
        <v>1500</v>
      </c>
      <c r="BC30" s="50" t="str">
        <f t="shared" si="3"/>
        <v>INR  One Thousand Five Hundred    Only</v>
      </c>
      <c r="IA30" s="22">
        <v>1.17</v>
      </c>
      <c r="IB30" s="22" t="s">
        <v>84</v>
      </c>
      <c r="IC30" s="22" t="s">
        <v>102</v>
      </c>
      <c r="ID30" s="22">
        <v>20</v>
      </c>
      <c r="IE30" s="23" t="s">
        <v>70</v>
      </c>
      <c r="IF30" s="23"/>
      <c r="IG30" s="23"/>
      <c r="IH30" s="23"/>
      <c r="II30" s="23"/>
    </row>
    <row r="31" spans="1:243" s="22" customFormat="1" ht="28.5">
      <c r="A31" s="58">
        <v>1.18</v>
      </c>
      <c r="B31" s="65" t="s">
        <v>99</v>
      </c>
      <c r="C31" s="39" t="s">
        <v>103</v>
      </c>
      <c r="D31" s="66">
        <v>20</v>
      </c>
      <c r="E31" s="63" t="s">
        <v>70</v>
      </c>
      <c r="F31" s="64">
        <v>38</v>
      </c>
      <c r="G31" s="40"/>
      <c r="H31" s="24"/>
      <c r="I31" s="47" t="s">
        <v>37</v>
      </c>
      <c r="J31" s="48">
        <f t="shared" si="0"/>
        <v>1</v>
      </c>
      <c r="K31" s="24" t="s">
        <v>38</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2"/>
      <c r="BA31" s="42">
        <f t="shared" si="1"/>
        <v>760</v>
      </c>
      <c r="BB31" s="53">
        <f t="shared" si="2"/>
        <v>760</v>
      </c>
      <c r="BC31" s="50" t="str">
        <f t="shared" si="3"/>
        <v>INR  Seven Hundred &amp; Sixty  Only</v>
      </c>
      <c r="IA31" s="22">
        <v>1.18</v>
      </c>
      <c r="IB31" s="22" t="s">
        <v>85</v>
      </c>
      <c r="IC31" s="22" t="s">
        <v>103</v>
      </c>
      <c r="ID31" s="22">
        <v>20</v>
      </c>
      <c r="IE31" s="23" t="s">
        <v>70</v>
      </c>
      <c r="IF31" s="23"/>
      <c r="IG31" s="23"/>
      <c r="IH31" s="23"/>
      <c r="II31" s="23"/>
    </row>
    <row r="32" spans="1:243" s="22" customFormat="1" ht="38.25">
      <c r="A32" s="60">
        <v>1.19</v>
      </c>
      <c r="B32" s="65" t="s">
        <v>100</v>
      </c>
      <c r="C32" s="39" t="s">
        <v>104</v>
      </c>
      <c r="D32" s="63">
        <v>30</v>
      </c>
      <c r="E32" s="63" t="s">
        <v>76</v>
      </c>
      <c r="F32" s="64">
        <v>750</v>
      </c>
      <c r="G32" s="40"/>
      <c r="H32" s="24"/>
      <c r="I32" s="47" t="s">
        <v>37</v>
      </c>
      <c r="J32" s="48">
        <f t="shared" si="0"/>
        <v>1</v>
      </c>
      <c r="K32" s="24" t="s">
        <v>38</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2"/>
      <c r="BA32" s="42">
        <f t="shared" si="1"/>
        <v>22500</v>
      </c>
      <c r="BB32" s="53">
        <f t="shared" si="2"/>
        <v>22500</v>
      </c>
      <c r="BC32" s="50" t="str">
        <f t="shared" si="3"/>
        <v>INR  Twenty Two Thousand Five Hundred    Only</v>
      </c>
      <c r="IA32" s="22">
        <v>1.19</v>
      </c>
      <c r="IB32" s="22" t="s">
        <v>110</v>
      </c>
      <c r="IC32" s="22" t="s">
        <v>104</v>
      </c>
      <c r="ID32" s="22">
        <v>30</v>
      </c>
      <c r="IE32" s="23" t="s">
        <v>76</v>
      </c>
      <c r="IF32" s="23"/>
      <c r="IG32" s="23"/>
      <c r="IH32" s="23"/>
      <c r="II32" s="23"/>
    </row>
    <row r="33" spans="1:243" s="22" customFormat="1" ht="25.5">
      <c r="A33" s="60">
        <v>1.2</v>
      </c>
      <c r="B33" s="65" t="s">
        <v>101</v>
      </c>
      <c r="C33" s="39" t="s">
        <v>105</v>
      </c>
      <c r="D33" s="63">
        <v>30</v>
      </c>
      <c r="E33" s="63" t="s">
        <v>76</v>
      </c>
      <c r="F33" s="64">
        <v>300</v>
      </c>
      <c r="G33" s="40"/>
      <c r="H33" s="24"/>
      <c r="I33" s="47" t="s">
        <v>37</v>
      </c>
      <c r="J33" s="48">
        <f t="shared" si="0"/>
        <v>1</v>
      </c>
      <c r="K33" s="24" t="s">
        <v>38</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2"/>
      <c r="BA33" s="42">
        <f t="shared" si="1"/>
        <v>9000</v>
      </c>
      <c r="BB33" s="53">
        <f t="shared" si="2"/>
        <v>9000</v>
      </c>
      <c r="BC33" s="50" t="str">
        <f t="shared" si="3"/>
        <v>INR  Nine Thousand    Only</v>
      </c>
      <c r="IA33" s="22">
        <v>1.2</v>
      </c>
      <c r="IB33" s="22" t="s">
        <v>111</v>
      </c>
      <c r="IC33" s="22" t="s">
        <v>105</v>
      </c>
      <c r="ID33" s="22">
        <v>30</v>
      </c>
      <c r="IE33" s="23" t="s">
        <v>76</v>
      </c>
      <c r="IF33" s="23"/>
      <c r="IG33" s="23"/>
      <c r="IH33" s="23"/>
      <c r="II33" s="23"/>
    </row>
    <row r="34" spans="1:55" ht="28.5">
      <c r="A34" s="25" t="s">
        <v>45</v>
      </c>
      <c r="B34" s="26"/>
      <c r="C34" s="27"/>
      <c r="D34" s="43"/>
      <c r="E34" s="43"/>
      <c r="F34" s="43"/>
      <c r="G34" s="43"/>
      <c r="H34" s="54"/>
      <c r="I34" s="54"/>
      <c r="J34" s="54"/>
      <c r="K34" s="54"/>
      <c r="L34" s="55"/>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56">
        <f>SUM(BA13:BA33)</f>
        <v>1142600</v>
      </c>
      <c r="BB34" s="57">
        <f>SUM(BB13:BB33)</f>
        <v>1142600</v>
      </c>
      <c r="BC34" s="50" t="str">
        <f>SpellNumber(L34,BB34)</f>
        <v>  Eleven Lakh Forty Two Thousand Six Hundred    Only</v>
      </c>
    </row>
    <row r="35" spans="1:55" ht="36.75" customHeight="1">
      <c r="A35" s="26" t="s">
        <v>46</v>
      </c>
      <c r="B35" s="28"/>
      <c r="C35" s="29"/>
      <c r="D35" s="30"/>
      <c r="E35" s="44" t="s">
        <v>51</v>
      </c>
      <c r="F35" s="45"/>
      <c r="G35" s="31"/>
      <c r="H35" s="32"/>
      <c r="I35" s="32"/>
      <c r="J35" s="32"/>
      <c r="K35" s="33"/>
      <c r="L35" s="34"/>
      <c r="M35" s="35"/>
      <c r="N35" s="36"/>
      <c r="O35" s="22"/>
      <c r="P35" s="22"/>
      <c r="Q35" s="22"/>
      <c r="R35" s="22"/>
      <c r="S35" s="22"/>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f>IF(ISBLANK(F35),0,IF(E35="Excess (+)",ROUND(BA34+(BA34*F35),2),IF(E35="Less (-)",ROUND(BA34+(BA34*F35*(-1)),2),IF(E35="At Par",BA34,0))))</f>
        <v>0</v>
      </c>
      <c r="BB35" s="38">
        <f>ROUND(BA35,0)</f>
        <v>0</v>
      </c>
      <c r="BC35" s="21" t="str">
        <f>SpellNumber($E$2,BB35)</f>
        <v>INR Zero Only</v>
      </c>
    </row>
    <row r="36" spans="1:55" ht="33.75" customHeight="1">
      <c r="A36" s="25" t="s">
        <v>47</v>
      </c>
      <c r="B36" s="25"/>
      <c r="C36" s="77" t="str">
        <f>SpellNumber($E$2,BB35)</f>
        <v>INR Zero Only</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40" ht="15"/>
    <row r="541" ht="15"/>
    <row r="542" ht="15"/>
    <row r="543" ht="15"/>
    <row r="544" ht="15"/>
    <row r="545" ht="15"/>
    <row r="546" ht="15"/>
    <row r="547" ht="15"/>
    <row r="548" ht="15"/>
    <row r="549" ht="15"/>
    <row r="550" ht="15"/>
    <row r="551" ht="15"/>
    <row r="552" ht="15"/>
    <row r="553" ht="15"/>
    <row r="554" ht="15"/>
    <row r="556" ht="15"/>
    <row r="558" ht="15"/>
    <row r="559" ht="15"/>
    <row r="560" ht="15"/>
    <row r="561" ht="15"/>
    <row r="562" ht="15"/>
    <row r="563" ht="15"/>
    <row r="564" ht="15"/>
    <row r="565" ht="15"/>
    <row r="567" ht="15"/>
    <row r="568" ht="15"/>
    <row r="569" ht="15"/>
    <row r="570" ht="15"/>
    <row r="571" ht="15"/>
    <row r="572" ht="15"/>
    <row r="573" ht="15"/>
    <row r="574" ht="15"/>
    <row r="575" ht="15"/>
    <row r="577" ht="15"/>
    <row r="579" ht="15"/>
    <row r="581" ht="15"/>
    <row r="582" ht="15"/>
    <row r="583" ht="15"/>
    <row r="584" ht="15"/>
    <row r="585" ht="15"/>
    <row r="586" ht="15"/>
    <row r="588" ht="15"/>
    <row r="590" ht="15"/>
    <row r="591" ht="15"/>
    <row r="592" ht="15"/>
    <row r="593" ht="15"/>
    <row r="595" ht="15"/>
    <row r="596" ht="15"/>
    <row r="598" ht="15"/>
    <row r="600" ht="15"/>
  </sheetData>
  <sheetProtection password="D850" sheet="1"/>
  <autoFilter ref="A11:BC36"/>
  <mergeCells count="14">
    <mergeCell ref="C36:BC36"/>
    <mergeCell ref="D16:BC16"/>
    <mergeCell ref="D20:BC20"/>
    <mergeCell ref="D24:BC24"/>
    <mergeCell ref="D27:BC27"/>
    <mergeCell ref="D29:BC29"/>
    <mergeCell ref="D13:BC13"/>
    <mergeCell ref="B8:BC8"/>
    <mergeCell ref="A9:BC9"/>
    <mergeCell ref="A1:L1"/>
    <mergeCell ref="A4:BC4"/>
    <mergeCell ref="A5:BC5"/>
    <mergeCell ref="A6:BC6"/>
    <mergeCell ref="A7:BC7"/>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 K14:K15 D16 K17:K19 D20 K21:K23 D24 K25:K26 D27 K28 K30:K33 D2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19 G21:H23 G25:H26 G28:H28 G30:H33">
      <formula1>0</formula1>
      <formula2>999999999999999</formula2>
    </dataValidation>
    <dataValidation allowBlank="1" showInputMessage="1" showErrorMessage="1" promptTitle="Addition / Deduction" prompt="Please Choose the correct One" sqref="J14:J15 J17:J19 J21:J23 J25:J26 J28 J30:J33">
      <formula1>0</formula1>
      <formula2>0</formula2>
    </dataValidation>
    <dataValidation type="list" showErrorMessage="1" sqref="I14:I15 I17:I19 I21:I23 I25:I26 I28 I30: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19 N21:O23 N25:O26 N28:O28 N30: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19 R21:R23 R25:R26 R28 R30: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19 Q21:Q23 Q25:Q26 Q28 Q30: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19 M21:M23 M25:M26 M28 M30:M33">
      <formula1>0</formula1>
      <formula2>999999999999999</formula2>
    </dataValidation>
    <dataValidation type="decimal" allowBlank="1" showInputMessage="1" showErrorMessage="1" promptTitle="Quantity" prompt="Please enter the Quantity for this item. " errorTitle="Invalid Entry" error="Only Numeric Values are allowed. " sqref="F32:F33 F14:F15 F17:F19 F21:F23">
      <formula1>0</formula1>
      <formula2>999999999999999</formula2>
    </dataValidation>
    <dataValidation type="decimal" allowBlank="1" showInputMessage="1" showErrorMessage="1" errorTitle="Invalid Entry" error="Only Numeric Values are allowed. " sqref="A14:A15 A18:A19 A22:A23 A26:A27 A30:A31">
      <formula1>0</formula1>
      <formula2>999999999999999</formula2>
    </dataValidation>
    <dataValidation allowBlank="1" showInputMessage="1" showErrorMessage="1" promptTitle="Itemcode/Make" prompt="Please enter text" sqref="C13:C33">
      <formula1>0</formula1>
      <formula2>0</formula2>
    </dataValidation>
    <dataValidation type="list" allowBlank="1" showInputMessage="1" showErrorMessage="1" sqref="L26 L27 L28 L29 L30 L31 L13 L14 L15 L16 L17 L18 L19 L20 L21 L22 L23 L24 L25 L33 L32">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2023-06-05T11:33:32Z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