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55" windowHeight="6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'BoQ1'!$A$11:$BC$95</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<sst xmlns="http://schemas.openxmlformats.org/spreadsheetml/2006/main" count="623" uniqueCount="222">
  <si>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</si>
  <si>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</si>
  <si>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</si>
  <si>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</si>
  <si>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</si>
  <si>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</si>
  <si>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</si>
  <si>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</si>
  <si>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</si>
  <si>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</si>
  <si>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</si>
  <si>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</si>
  <si>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</si>
  <si>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</si>
  <si>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</si>
  <si>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</si>
  <si>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</si>
  <si>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</si>
  <si>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</si>
  <si>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</si>
  <si>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</si>
  <si>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</si>
  <si>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</si>
  <si>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</si>
  <si>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</si>
  <si>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</si>
  <si>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</si>
  <si>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</si>
  <si>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</si>
  <si>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</si>
  <si>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</si>
  <si>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</si>
  <si>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</si>
  <si>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</si>
  <si>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</si>
  <si>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</si>
  <si>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</si>
  <si>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</si>
  <si>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</si>
  <si>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</si>
  <si>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</si>
  <si>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</si>
  <si>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</si>
  <si>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</si>
  <si>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</si>
  <si>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</si>
  <si>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</si>
  <si>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</si>
  <si>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</si>
  <si>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</si>
  <si>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</si>
  <si>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</si>
  <si>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</si>
  <si>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</si>
  <si>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</si>
  <si>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</si>
  <si>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</si>
  <si>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</si>
  <si>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</si>
  <si>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</si>
  <si>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</si>
  <si>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</si>
  <si>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</si>
  <si>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</si>
  <si>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</si>
  <si>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</si>
  <si>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</si>
  <si>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</si>
  <si>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</si>
  <si>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</si>
  <si>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</si>
  <si>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</si>
  <si>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</si>
  <si>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</si>
  <si>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</si>
  <si>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</si>
  <si>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</si>
  <si>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</si>
  <si>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</si>
  <si>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</si>
  <si>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</si>
  <si>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</si>
  <si>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</si>
  <si>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</si>
  <si>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</si>
  <si>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</si>
  <si>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</si>
  <si>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</si>
  <si>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</si>
  <si>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</si>
  <si>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</si>
  <si>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</si>
  <si>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</si>
  <si>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</si>
  <si>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</si>
  <si>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item no.43</t>
  </si>
  <si>
    <t>item no.44</t>
  </si>
  <si>
    <t>item no.45</t>
  </si>
  <si>
    <t>item no.46</t>
  </si>
  <si>
    <t>item no.47</t>
  </si>
  <si>
    <t>item no.49</t>
  </si>
  <si>
    <t>item no.50</t>
  </si>
  <si>
    <t>item no.51</t>
  </si>
  <si>
    <t>item no.52</t>
  </si>
  <si>
    <t>item no.53</t>
  </si>
  <si>
    <t>item no.54</t>
  </si>
  <si>
    <t>item no.55</t>
  </si>
  <si>
    <t>item no.56</t>
  </si>
  <si>
    <t>item no.57</t>
  </si>
  <si>
    <t>Component</t>
  </si>
  <si>
    <t>REINFORCED CEMENT CONCRETE</t>
  </si>
  <si>
    <t>Centering and shuttering including strutting, propping etc. and removal of form for</t>
  </si>
  <si>
    <t>Lintels, beams, plinth beams, girders, bressumers and cantilevers</t>
  </si>
  <si>
    <t>Steel reinforcement for R.C.C. work including straightening, cutting, bending, placing in position and binding all complete above plinth level.</t>
  </si>
  <si>
    <t>Thermo-Mechanically Treated bars of grade Fe-500D or more.</t>
  </si>
  <si>
    <t>MASONRY WORK</t>
  </si>
  <si>
    <t>CLADDING WORK</t>
  </si>
  <si>
    <t>WOOD AND P. V. C.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</si>
  <si>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</si>
  <si>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</si>
  <si>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</si>
  <si>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</si>
  <si>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200x10 mm</t>
  </si>
  <si>
    <t>Providing and fixing aluminium handles, ISI marked, anodised (anodic coating not less than grade AC 10 as per IS : 1868) transparent or dyed to required colour or shade, with necessary screws etc. complete :</t>
  </si>
  <si>
    <t>125 mm</t>
  </si>
  <si>
    <t>Providing and fixing aluminium hanging floor door stopper, ISI marked, anodised (anodic coating not less than grade AC 10 as per IS : 1868) transparent or dyed to required colour and shade, with necessary screws etc. complete.</t>
  </si>
  <si>
    <t>Twin rubber stopper</t>
  </si>
  <si>
    <t>300x16 mm</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</si>
  <si>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</si>
  <si>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</si>
  <si>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</si>
  <si>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FLOORING</t>
  </si>
  <si>
    <t>FINISHING</t>
  </si>
  <si>
    <t>12 mm cement plaster of mix :</t>
  </si>
  <si>
    <t>1:6 (1 cement: 6 coarse sand)</t>
  </si>
  <si>
    <t>15 mm cement plaster on rough side of single or half brick wall of mix:</t>
  </si>
  <si>
    <t>Two or more coats on new work</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</si>
  <si>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</si>
  <si>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</si>
  <si>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Dismantling and Demolishing</t>
  </si>
  <si>
    <t>Demolishing cement concrete manually/ by mechanical means including disposal of material within 50 metres lead as per direction of Engineer - in - charge.</t>
  </si>
  <si>
    <t>Nominal concrete 1:3:6 or richer mix (i/c equivalent design mix)</t>
  </si>
  <si>
    <t>Of area 3 sq. metres and below</t>
  </si>
  <si>
    <t>SANITARY INSTALLATIONS</t>
  </si>
  <si>
    <t>WATER SUPPLY</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</si>
  <si>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</si>
  <si>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ROOFING</t>
  </si>
  <si>
    <t>MINOR CIVIL MAINTENANCE WORK:</t>
  </si>
  <si>
    <t>cum</t>
  </si>
  <si>
    <t>metre</t>
  </si>
  <si>
    <t>sqm</t>
  </si>
  <si>
    <t>each</t>
  </si>
  <si>
    <t>item no.38</t>
  </si>
  <si>
    <t>item no.39</t>
  </si>
  <si>
    <t>item no.48</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</si>
  <si>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</si>
  <si>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</si>
  <si>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</si>
  <si>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</si>
  <si>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</si>
  <si>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</si>
  <si>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</si>
  <si>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</si>
  <si>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</si>
  <si>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</si>
  <si>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</si>
  <si>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</si>
  <si>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</si>
  <si>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</si>
  <si>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</si>
  <si>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</si>
  <si>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</si>
  <si>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</si>
  <si>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</si>
  <si>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</si>
  <si>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</si>
  <si>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</si>
  <si>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Tender Inviting Authority: Dean, Infrastructure and Planning,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</si>
  <si>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</si>
  <si>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Columns, Pillars, Piers, Abutments, Posts and Struts</t>
  </si>
  <si>
    <t>Half brick masonry with common burnt clay F.P.S. (non modular) bricks of class designation 7.5 in superstructure above plinth level up to floor V level.</t>
  </si>
  <si>
    <t>Cement mortar 1:4 (1 cement :4 coarse sand)</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</si>
  <si>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</si>
  <si>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</si>
  <si>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Area of slab over 0.50 sqm</t>
  </si>
  <si>
    <t>Extra for cutting rebate in flush door shutters (Total area of the shutter to be measured).</t>
  </si>
  <si>
    <t>Welding by gas or electric plant including transportation of plant at site etc. complete.</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</si>
  <si>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</si>
  <si>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</si>
  <si>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plain board conforming to IS: 2095- (Part I) :2011 (Board with BIS certification marks)</t>
  </si>
  <si>
    <t>Providing and fixing thermal insulation of ceiling (under deck insulation) with Resin Bonded Rockwool conforming to IS: 8183,density 48 kg/ m3, 50 mm thick, wrapped in 200 G Virgin Polythene bags fixed to ceiling with metallic cleats (50x50x3 mm) @ 60 cm and wire mesh of 12.5mm x 24 gauge wire mesh, for top most ceiling of building.</t>
  </si>
  <si>
    <t>6 mm cement plaster of mix :</t>
  </si>
  <si>
    <t>1:3 (1 cement : 3 fine sand)</t>
  </si>
  <si>
    <t>Painting with synthetic enamel paint of approved brand and manufacture of required colour to give an even shade :</t>
  </si>
  <si>
    <t>Two or more coats on new work over an under coat of suitable shade with ordinary paint of approved brand and manufacture</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</si>
  <si>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</si>
  <si>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</si>
  <si>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</si>
  <si>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</si>
  <si>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</si>
  <si>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</si>
  <si>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</si>
  <si>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</si>
  <si>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</si>
  <si>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</si>
  <si>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</si>
  <si>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</si>
  <si>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Providing and fixing C.P. brass long body bib cock of approved quality conforming to IS standards and weighing not less than 690 gms.</t>
  </si>
  <si>
    <t>15 mm nominal bore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</si>
  <si>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</si>
  <si>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</si>
  <si>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</si>
  <si>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</si>
  <si>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Providing and fixing 12 mm thick frameless toughened glass door shutter of approved brand and manufacture, including providing and fixing top &amp;amp; bottom pivot &amp;amp; double acting hydraulic floor spring type fixing arrangement and making necessary holes etc. for fixing required door fittings, all complete as per direction of Engineer-in-charge (Door handle, lock and stopper etc.to be paid separately).</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</si>
  <si>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t>
  </si>
  <si>
    <t>Size 600x450x200 mm</t>
  </si>
  <si>
    <t>Supplying and installation of Automatic sliding door arrangement for double leaf door having weight up to 60 X 2 kg with motor and accesories, power input 110-240 V, power output DC12-14V including overhead motion censor all complete.</t>
  </si>
  <si>
    <t>kg</t>
  </si>
  <si>
    <t>cm</t>
  </si>
  <si>
    <t>Each</t>
  </si>
  <si>
    <t>NIT No: Civil/22/06/2023-1</t>
  </si>
  <si>
    <t>Name of Work: Miscellaneous construction and repairing works at different locations of academic area in IIT Kanpur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</si>
</sst>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2" fillId="0" borderId="16" xfId="0" applyFont="1" applyFill="1" applyBorder="1" applyAlignment="1">
      <alignment horizontal="right" vertical="top"/>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63" fillId="0" borderId="16" xfId="0" applyFont="1" applyFill="1" applyBorder="1" applyAlignment="1">
      <alignment horizontal="justify" vertical="top" wrapText="1"/>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2" fontId="63" fillId="0" borderId="16" xfId="0" applyNumberFormat="1" applyFont="1" applyFill="1" applyBorder="1" applyAlignment="1">
      <alignment horizontal="center" vertical="center"/>
    </xf>
    <xf numFmtId="0" fontId="64" fillId="0" borderId="16" xfId="0" applyFont="1" applyFill="1" applyBorder="1" applyAlignment="1">
      <alignment horizontal="justify" vertical="top" wrapText="1"/>
    </xf>
    <xf numFmtId="0" fontId="63" fillId="0" borderId="16" xfId="0" applyFont="1" applyFill="1" applyBorder="1" applyAlignment="1">
      <alignment horizontal="center" vertical="center"/>
    </xf>
    <xf numFmtId="0" fontId="63" fillId="0" borderId="16" xfId="0" applyFont="1" applyFill="1" applyBorder="1" applyAlignment="1">
      <alignment horizontal="center" vertical="center" wrapText="1"/>
    </xf>
    <xf numFmtId="0" fontId="5" fillId="0" borderId="0" xfId="56" applyNumberFormat="1" applyFont="1" applyFill="1" applyAlignment="1">
      <alignment vertical="top" wrapText="1"/>
      <protection/>
    </xf>
    <xf numFmtId="0" fontId="7" fillId="0" borderId="1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5"/>
  <sheetViews>
    <sheetView showGridLines="0" zoomScale="90" zoomScaleNormal="90" zoomScalePageLayoutView="0" workbookViewId="0" topLeftCell="A86">
      <selection activeCell="BG92" sqref="BG9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177</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221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220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9" t="s">
        <v>8</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2">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52">
        <v>7</v>
      </c>
      <c r="BB12" s="52">
        <v>54</v>
      </c>
      <c r="BC12" s="52">
        <v>8</v>
      </c>
      <c r="IE12" s="18"/>
      <c r="IF12" s="18"/>
      <c r="IG12" s="18"/>
      <c r="IH12" s="18"/>
      <c r="II12" s="18"/>
    </row>
    <row r="13" spans="1:243" s="17" customFormat="1" ht="18">
      <c r="A13" s="52">
        <v>1</v>
      </c>
      <c r="B13" s="53" t="s">
        <v>109</v>
      </c>
      <c r="C13" s="51"/>
      <c r="D13" s="75"/>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7"/>
      <c r="IA13" s="17">
        <v>1</v>
      </c>
      <c r="IB13" s="17" t="s">
        <v>109</v>
      </c>
      <c r="IE13" s="18"/>
      <c r="IF13" s="18"/>
      <c r="IG13" s="18"/>
      <c r="IH13" s="18"/>
      <c r="II13" s="18"/>
    </row>
    <row r="14" spans="1:243" s="22" customFormat="1" ht="15.75">
      <c r="A14" s="49">
        <v>1.01</v>
      </c>
      <c r="B14" s="66" t="s">
        <v>110</v>
      </c>
      <c r="C14" s="37" t="s">
        <v>53</v>
      </c>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2">
        <v>1.01</v>
      </c>
      <c r="IB14" s="22" t="s">
        <v>110</v>
      </c>
      <c r="IC14" s="22" t="s">
        <v>53</v>
      </c>
      <c r="IE14" s="23"/>
      <c r="IF14" s="23" t="s">
        <v>34</v>
      </c>
      <c r="IG14" s="23" t="s">
        <v>35</v>
      </c>
      <c r="IH14" s="23">
        <v>10</v>
      </c>
      <c r="II14" s="23" t="s">
        <v>36</v>
      </c>
    </row>
    <row r="15" spans="1:243" s="22" customFormat="1" ht="144.75" customHeight="1">
      <c r="A15" s="49">
        <v>1.02</v>
      </c>
      <c r="B15" s="54" t="s">
        <v>178</v>
      </c>
      <c r="C15" s="37" t="s">
        <v>54</v>
      </c>
      <c r="D15" s="67">
        <v>0.25</v>
      </c>
      <c r="E15" s="68" t="s">
        <v>148</v>
      </c>
      <c r="F15" s="65">
        <v>9398.77</v>
      </c>
      <c r="G15" s="59"/>
      <c r="H15" s="59"/>
      <c r="I15" s="60" t="s">
        <v>38</v>
      </c>
      <c r="J15" s="61">
        <f>IF(I15="Less(-)",-1,1)</f>
        <v>1</v>
      </c>
      <c r="K15" s="59" t="s">
        <v>39</v>
      </c>
      <c r="L15" s="59" t="s">
        <v>4</v>
      </c>
      <c r="M15" s="62"/>
      <c r="N15" s="59"/>
      <c r="O15" s="59"/>
      <c r="P15" s="63"/>
      <c r="Q15" s="59"/>
      <c r="R15" s="59"/>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38">
        <f>ROUND(total_amount_ba($B$2,$D$2,D15,F15,J15,K15,M15),0)</f>
        <v>2350</v>
      </c>
      <c r="BB15" s="64">
        <f>BA15+SUM(N15:AZ15)</f>
        <v>2350</v>
      </c>
      <c r="BC15" s="43" t="str">
        <f>SpellNumber(L15,BB15)</f>
        <v>INR  Two Thousand Three Hundred &amp; Fifty  Only</v>
      </c>
      <c r="IA15" s="22">
        <v>1.02</v>
      </c>
      <c r="IB15" s="22" t="s">
        <v>178</v>
      </c>
      <c r="IC15" s="22" t="s">
        <v>54</v>
      </c>
      <c r="ID15" s="22">
        <v>0.25</v>
      </c>
      <c r="IE15" s="23" t="s">
        <v>148</v>
      </c>
      <c r="IF15" s="23" t="s">
        <v>40</v>
      </c>
      <c r="IG15" s="23" t="s">
        <v>35</v>
      </c>
      <c r="IH15" s="23">
        <v>123.223</v>
      </c>
      <c r="II15" s="23" t="s">
        <v>37</v>
      </c>
    </row>
    <row r="16" spans="1:243" s="22" customFormat="1" ht="25.5">
      <c r="A16" s="49">
        <v>1.03</v>
      </c>
      <c r="B16" s="54" t="s">
        <v>111</v>
      </c>
      <c r="C16" s="37" t="s">
        <v>55</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2">
        <v>1.03</v>
      </c>
      <c r="IB16" s="22" t="s">
        <v>111</v>
      </c>
      <c r="IC16" s="22" t="s">
        <v>55</v>
      </c>
      <c r="IE16" s="23"/>
      <c r="IF16" s="23" t="s">
        <v>41</v>
      </c>
      <c r="IG16" s="23" t="s">
        <v>42</v>
      </c>
      <c r="IH16" s="23">
        <v>213</v>
      </c>
      <c r="II16" s="23" t="s">
        <v>37</v>
      </c>
    </row>
    <row r="17" spans="1:243" s="22" customFormat="1" ht="28.5">
      <c r="A17" s="49">
        <v>1.04</v>
      </c>
      <c r="B17" s="54" t="s">
        <v>112</v>
      </c>
      <c r="C17" s="37" t="s">
        <v>64</v>
      </c>
      <c r="D17" s="67">
        <v>1.55</v>
      </c>
      <c r="E17" s="68" t="s">
        <v>150</v>
      </c>
      <c r="F17" s="65">
        <v>533.41</v>
      </c>
      <c r="G17" s="59"/>
      <c r="H17" s="59"/>
      <c r="I17" s="60" t="s">
        <v>38</v>
      </c>
      <c r="J17" s="61">
        <f>IF(I17="Less(-)",-1,1)</f>
        <v>1</v>
      </c>
      <c r="K17" s="59" t="s">
        <v>39</v>
      </c>
      <c r="L17" s="59" t="s">
        <v>4</v>
      </c>
      <c r="M17" s="62"/>
      <c r="N17" s="59"/>
      <c r="O17" s="59"/>
      <c r="P17" s="63"/>
      <c r="Q17" s="59"/>
      <c r="R17" s="59"/>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38">
        <f>ROUND(total_amount_ba($B$2,$D$2,D17,F17,J17,K17,M17),0)</f>
        <v>827</v>
      </c>
      <c r="BB17" s="64">
        <f>BA17+SUM(N17:AZ17)</f>
        <v>827</v>
      </c>
      <c r="BC17" s="43" t="str">
        <f>SpellNumber(L17,BB17)</f>
        <v>INR  Eight Hundred &amp; Twenty Seven  Only</v>
      </c>
      <c r="IA17" s="22">
        <v>1.04</v>
      </c>
      <c r="IB17" s="22" t="s">
        <v>112</v>
      </c>
      <c r="IC17" s="22" t="s">
        <v>64</v>
      </c>
      <c r="ID17" s="22">
        <v>1.55</v>
      </c>
      <c r="IE17" s="23" t="s">
        <v>150</v>
      </c>
      <c r="IF17" s="23"/>
      <c r="IG17" s="23"/>
      <c r="IH17" s="23"/>
      <c r="II17" s="23"/>
    </row>
    <row r="18" spans="1:243" s="22" customFormat="1" ht="28.5">
      <c r="A18" s="49">
        <v>1.05</v>
      </c>
      <c r="B18" s="54" t="s">
        <v>179</v>
      </c>
      <c r="C18" s="37" t="s">
        <v>56</v>
      </c>
      <c r="D18" s="67">
        <v>4</v>
      </c>
      <c r="E18" s="68" t="s">
        <v>150</v>
      </c>
      <c r="F18" s="65">
        <v>705.17</v>
      </c>
      <c r="G18" s="59"/>
      <c r="H18" s="59"/>
      <c r="I18" s="60" t="s">
        <v>38</v>
      </c>
      <c r="J18" s="61">
        <f>IF(I18="Less(-)",-1,1)</f>
        <v>1</v>
      </c>
      <c r="K18" s="59" t="s">
        <v>39</v>
      </c>
      <c r="L18" s="59" t="s">
        <v>4</v>
      </c>
      <c r="M18" s="62"/>
      <c r="N18" s="59"/>
      <c r="O18" s="59"/>
      <c r="P18" s="63"/>
      <c r="Q18" s="59"/>
      <c r="R18" s="59"/>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38">
        <f>ROUND(total_amount_ba($B$2,$D$2,D18,F18,J18,K18,M18),0)</f>
        <v>2821</v>
      </c>
      <c r="BB18" s="64">
        <f>BA18+SUM(N18:AZ18)</f>
        <v>2821</v>
      </c>
      <c r="BC18" s="43" t="str">
        <f>SpellNumber(L18,BB18)</f>
        <v>INR  Two Thousand Eight Hundred &amp; Twenty One  Only</v>
      </c>
      <c r="IA18" s="22">
        <v>1.05</v>
      </c>
      <c r="IB18" s="22" t="s">
        <v>179</v>
      </c>
      <c r="IC18" s="22" t="s">
        <v>56</v>
      </c>
      <c r="ID18" s="22">
        <v>4</v>
      </c>
      <c r="IE18" s="23" t="s">
        <v>150</v>
      </c>
      <c r="IF18" s="23"/>
      <c r="IG18" s="23"/>
      <c r="IH18" s="23"/>
      <c r="II18" s="23"/>
    </row>
    <row r="19" spans="1:243" s="22" customFormat="1" ht="51">
      <c r="A19" s="49">
        <v>1.06</v>
      </c>
      <c r="B19" s="54" t="s">
        <v>113</v>
      </c>
      <c r="C19" s="37" t="s">
        <v>65</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2">
        <v>1.06</v>
      </c>
      <c r="IB19" s="22" t="s">
        <v>113</v>
      </c>
      <c r="IC19" s="22" t="s">
        <v>65</v>
      </c>
      <c r="IE19" s="23"/>
      <c r="IF19" s="23"/>
      <c r="IG19" s="23"/>
      <c r="IH19" s="23"/>
      <c r="II19" s="23"/>
    </row>
    <row r="20" spans="1:243" s="22" customFormat="1" ht="28.5">
      <c r="A20" s="49">
        <v>1.07</v>
      </c>
      <c r="B20" s="54" t="s">
        <v>114</v>
      </c>
      <c r="C20" s="37" t="s">
        <v>66</v>
      </c>
      <c r="D20" s="67">
        <v>30</v>
      </c>
      <c r="E20" s="68" t="s">
        <v>217</v>
      </c>
      <c r="F20" s="65">
        <v>78.61</v>
      </c>
      <c r="G20" s="59"/>
      <c r="H20" s="59"/>
      <c r="I20" s="60" t="s">
        <v>38</v>
      </c>
      <c r="J20" s="61">
        <f>IF(I20="Less(-)",-1,1)</f>
        <v>1</v>
      </c>
      <c r="K20" s="59" t="s">
        <v>39</v>
      </c>
      <c r="L20" s="59" t="s">
        <v>4</v>
      </c>
      <c r="M20" s="62"/>
      <c r="N20" s="59"/>
      <c r="O20" s="59"/>
      <c r="P20" s="63"/>
      <c r="Q20" s="59"/>
      <c r="R20" s="59"/>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38">
        <f>ROUND(total_amount_ba($B$2,$D$2,D20,F20,J20,K20,M20),0)</f>
        <v>2358</v>
      </c>
      <c r="BB20" s="64">
        <f>BA20+SUM(N20:AZ20)</f>
        <v>2358</v>
      </c>
      <c r="BC20" s="43" t="str">
        <f>SpellNumber(L20,BB20)</f>
        <v>INR  Two Thousand Three Hundred &amp; Fifty Eight  Only</v>
      </c>
      <c r="IA20" s="22">
        <v>1.07</v>
      </c>
      <c r="IB20" s="22" t="s">
        <v>114</v>
      </c>
      <c r="IC20" s="22" t="s">
        <v>66</v>
      </c>
      <c r="ID20" s="22">
        <v>30</v>
      </c>
      <c r="IE20" s="23" t="s">
        <v>217</v>
      </c>
      <c r="IF20" s="23"/>
      <c r="IG20" s="23"/>
      <c r="IH20" s="23"/>
      <c r="II20" s="23"/>
    </row>
    <row r="21" spans="1:243" s="22" customFormat="1" ht="15.75">
      <c r="A21" s="49">
        <v>1.08</v>
      </c>
      <c r="B21" s="54" t="s">
        <v>115</v>
      </c>
      <c r="C21" s="37" t="s">
        <v>57</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A21" s="22">
        <v>1.08</v>
      </c>
      <c r="IB21" s="22" t="s">
        <v>115</v>
      </c>
      <c r="IC21" s="22" t="s">
        <v>57</v>
      </c>
      <c r="IE21" s="23"/>
      <c r="IF21" s="23" t="s">
        <v>34</v>
      </c>
      <c r="IG21" s="23" t="s">
        <v>43</v>
      </c>
      <c r="IH21" s="23">
        <v>10</v>
      </c>
      <c r="II21" s="23" t="s">
        <v>37</v>
      </c>
    </row>
    <row r="22" spans="1:243" s="22" customFormat="1" ht="51">
      <c r="A22" s="49">
        <v>1.09</v>
      </c>
      <c r="B22" s="54" t="s">
        <v>180</v>
      </c>
      <c r="C22" s="37" t="s">
        <v>67</v>
      </c>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IA22" s="22">
        <v>1.09</v>
      </c>
      <c r="IB22" s="22" t="s">
        <v>180</v>
      </c>
      <c r="IC22" s="22" t="s">
        <v>67</v>
      </c>
      <c r="IE22" s="23"/>
      <c r="IF22" s="23"/>
      <c r="IG22" s="23"/>
      <c r="IH22" s="23"/>
      <c r="II22" s="23"/>
    </row>
    <row r="23" spans="1:243" s="22" customFormat="1" ht="27" customHeight="1">
      <c r="A23" s="49">
        <v>1.1</v>
      </c>
      <c r="B23" s="54" t="s">
        <v>181</v>
      </c>
      <c r="C23" s="37" t="s">
        <v>58</v>
      </c>
      <c r="D23" s="67">
        <v>55</v>
      </c>
      <c r="E23" s="68" t="s">
        <v>150</v>
      </c>
      <c r="F23" s="65">
        <v>892.63</v>
      </c>
      <c r="G23" s="59"/>
      <c r="H23" s="59"/>
      <c r="I23" s="60" t="s">
        <v>38</v>
      </c>
      <c r="J23" s="61">
        <f>IF(I23="Less(-)",-1,1)</f>
        <v>1</v>
      </c>
      <c r="K23" s="59" t="s">
        <v>39</v>
      </c>
      <c r="L23" s="59" t="s">
        <v>4</v>
      </c>
      <c r="M23" s="62"/>
      <c r="N23" s="59"/>
      <c r="O23" s="59"/>
      <c r="P23" s="63"/>
      <c r="Q23" s="59"/>
      <c r="R23" s="59"/>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38">
        <f>ROUND(total_amount_ba($B$2,$D$2,D23,F23,J23,K23,M23),0)</f>
        <v>49095</v>
      </c>
      <c r="BB23" s="64">
        <f>BA23+SUM(N23:AZ23)</f>
        <v>49095</v>
      </c>
      <c r="BC23" s="43" t="str">
        <f>SpellNumber(L23,BB23)</f>
        <v>INR  Forty Nine Thousand  &amp;Ninety Five  Only</v>
      </c>
      <c r="IA23" s="22">
        <v>1.1</v>
      </c>
      <c r="IB23" s="22" t="s">
        <v>181</v>
      </c>
      <c r="IC23" s="22" t="s">
        <v>58</v>
      </c>
      <c r="ID23" s="22">
        <v>55</v>
      </c>
      <c r="IE23" s="23" t="s">
        <v>150</v>
      </c>
      <c r="IF23" s="23" t="s">
        <v>40</v>
      </c>
      <c r="IG23" s="23" t="s">
        <v>35</v>
      </c>
      <c r="IH23" s="23">
        <v>123.223</v>
      </c>
      <c r="II23" s="23" t="s">
        <v>37</v>
      </c>
    </row>
    <row r="24" spans="1:243" s="22" customFormat="1" ht="15.75">
      <c r="A24" s="49">
        <v>1.11</v>
      </c>
      <c r="B24" s="54" t="s">
        <v>116</v>
      </c>
      <c r="C24" s="37" t="s">
        <v>68</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A24" s="22">
        <v>1.11</v>
      </c>
      <c r="IB24" s="22" t="s">
        <v>116</v>
      </c>
      <c r="IC24" s="22" t="s">
        <v>68</v>
      </c>
      <c r="IE24" s="23"/>
      <c r="IF24" s="23" t="s">
        <v>44</v>
      </c>
      <c r="IG24" s="23" t="s">
        <v>45</v>
      </c>
      <c r="IH24" s="23">
        <v>10</v>
      </c>
      <c r="II24" s="23" t="s">
        <v>37</v>
      </c>
    </row>
    <row r="25" spans="1:243" s="22" customFormat="1" ht="165.75">
      <c r="A25" s="49">
        <v>1.12</v>
      </c>
      <c r="B25" s="54" t="s">
        <v>182</v>
      </c>
      <c r="C25" s="37" t="s">
        <v>69</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IA25" s="22">
        <v>1.12</v>
      </c>
      <c r="IB25" s="22" t="s">
        <v>182</v>
      </c>
      <c r="IC25" s="22" t="s">
        <v>69</v>
      </c>
      <c r="IE25" s="23"/>
      <c r="IF25" s="23"/>
      <c r="IG25" s="23"/>
      <c r="IH25" s="23"/>
      <c r="II25" s="23"/>
    </row>
    <row r="26" spans="1:243" s="22" customFormat="1" ht="25.5">
      <c r="A26" s="49">
        <v>1.13</v>
      </c>
      <c r="B26" s="54" t="s">
        <v>183</v>
      </c>
      <c r="C26" s="37" t="s">
        <v>70</v>
      </c>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IA26" s="22">
        <v>1.13</v>
      </c>
      <c r="IB26" s="22" t="s">
        <v>183</v>
      </c>
      <c r="IC26" s="22" t="s">
        <v>70</v>
      </c>
      <c r="IE26" s="23"/>
      <c r="IF26" s="23" t="s">
        <v>41</v>
      </c>
      <c r="IG26" s="23" t="s">
        <v>42</v>
      </c>
      <c r="IH26" s="23">
        <v>213</v>
      </c>
      <c r="II26" s="23" t="s">
        <v>37</v>
      </c>
    </row>
    <row r="27" spans="1:243" s="22" customFormat="1" ht="28.5">
      <c r="A27" s="49">
        <v>1.14</v>
      </c>
      <c r="B27" s="54" t="s">
        <v>184</v>
      </c>
      <c r="C27" s="37" t="s">
        <v>71</v>
      </c>
      <c r="D27" s="67">
        <v>1</v>
      </c>
      <c r="E27" s="68" t="s">
        <v>150</v>
      </c>
      <c r="F27" s="65">
        <v>3880.18</v>
      </c>
      <c r="G27" s="59"/>
      <c r="H27" s="59"/>
      <c r="I27" s="60" t="s">
        <v>38</v>
      </c>
      <c r="J27" s="61">
        <f>IF(I27="Less(-)",-1,1)</f>
        <v>1</v>
      </c>
      <c r="K27" s="59" t="s">
        <v>39</v>
      </c>
      <c r="L27" s="59" t="s">
        <v>4</v>
      </c>
      <c r="M27" s="62"/>
      <c r="N27" s="59"/>
      <c r="O27" s="59"/>
      <c r="P27" s="63"/>
      <c r="Q27" s="59"/>
      <c r="R27" s="59"/>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38">
        <f>ROUND(total_amount_ba($B$2,$D$2,D27,F27,J27,K27,M27),0)</f>
        <v>3880</v>
      </c>
      <c r="BB27" s="64">
        <f>BA27+SUM(N27:AZ27)</f>
        <v>3880</v>
      </c>
      <c r="BC27" s="43" t="str">
        <f>SpellNumber(L27,BB27)</f>
        <v>INR  Three Thousand Eight Hundred &amp; Eighty  Only</v>
      </c>
      <c r="IA27" s="22">
        <v>1.14</v>
      </c>
      <c r="IB27" s="22" t="s">
        <v>184</v>
      </c>
      <c r="IC27" s="22" t="s">
        <v>71</v>
      </c>
      <c r="ID27" s="22">
        <v>1</v>
      </c>
      <c r="IE27" s="23" t="s">
        <v>150</v>
      </c>
      <c r="IF27" s="23"/>
      <c r="IG27" s="23"/>
      <c r="IH27" s="23"/>
      <c r="II27" s="23"/>
    </row>
    <row r="28" spans="1:243" s="22" customFormat="1" ht="15.75">
      <c r="A28" s="49">
        <v>1.15</v>
      </c>
      <c r="B28" s="54" t="s">
        <v>117</v>
      </c>
      <c r="C28" s="37" t="s">
        <v>72</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IA28" s="22">
        <v>1.15</v>
      </c>
      <c r="IB28" s="22" t="s">
        <v>117</v>
      </c>
      <c r="IC28" s="22" t="s">
        <v>72</v>
      </c>
      <c r="IE28" s="69"/>
      <c r="IF28" s="23"/>
      <c r="IG28" s="23"/>
      <c r="IH28" s="23"/>
      <c r="II28" s="23"/>
    </row>
    <row r="29" spans="1:243" s="22" customFormat="1" ht="102">
      <c r="A29" s="49">
        <v>1.16</v>
      </c>
      <c r="B29" s="54" t="s">
        <v>118</v>
      </c>
      <c r="C29" s="37" t="s">
        <v>73</v>
      </c>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2">
        <v>1.16</v>
      </c>
      <c r="IB29" s="22" t="s">
        <v>118</v>
      </c>
      <c r="IC29" s="22" t="s">
        <v>73</v>
      </c>
      <c r="IE29" s="23"/>
      <c r="IF29" s="23"/>
      <c r="IG29" s="23"/>
      <c r="IH29" s="23"/>
      <c r="II29" s="23"/>
    </row>
    <row r="30" spans="1:243" s="22" customFormat="1" ht="38.25">
      <c r="A30" s="49">
        <v>1.17</v>
      </c>
      <c r="B30" s="54" t="s">
        <v>119</v>
      </c>
      <c r="C30" s="37" t="s">
        <v>74</v>
      </c>
      <c r="D30" s="67">
        <v>6.4</v>
      </c>
      <c r="E30" s="68" t="s">
        <v>150</v>
      </c>
      <c r="F30" s="65">
        <v>1767.43</v>
      </c>
      <c r="G30" s="59"/>
      <c r="H30" s="59"/>
      <c r="I30" s="60" t="s">
        <v>38</v>
      </c>
      <c r="J30" s="61">
        <f>IF(I30="Less(-)",-1,1)</f>
        <v>1</v>
      </c>
      <c r="K30" s="59" t="s">
        <v>39</v>
      </c>
      <c r="L30" s="59" t="s">
        <v>4</v>
      </c>
      <c r="M30" s="62"/>
      <c r="N30" s="59"/>
      <c r="O30" s="59"/>
      <c r="P30" s="63"/>
      <c r="Q30" s="59"/>
      <c r="R30" s="59"/>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38">
        <f>ROUND(total_amount_ba($B$2,$D$2,D30,F30,J30,K30,M30),0)</f>
        <v>11312</v>
      </c>
      <c r="BB30" s="64">
        <f>BA30+SUM(N30:AZ30)</f>
        <v>11312</v>
      </c>
      <c r="BC30" s="43" t="str">
        <f>SpellNumber(L30,BB30)</f>
        <v>INR  Eleven Thousand Three Hundred &amp; Twelve  Only</v>
      </c>
      <c r="IA30" s="22">
        <v>1.17</v>
      </c>
      <c r="IB30" s="22" t="s">
        <v>119</v>
      </c>
      <c r="IC30" s="22" t="s">
        <v>74</v>
      </c>
      <c r="ID30" s="22">
        <v>6.4</v>
      </c>
      <c r="IE30" s="23" t="s">
        <v>150</v>
      </c>
      <c r="IF30" s="23"/>
      <c r="IG30" s="23"/>
      <c r="IH30" s="23"/>
      <c r="II30" s="23"/>
    </row>
    <row r="31" spans="1:243" s="22" customFormat="1" ht="38.25">
      <c r="A31" s="49">
        <v>1.18</v>
      </c>
      <c r="B31" s="54" t="s">
        <v>185</v>
      </c>
      <c r="C31" s="37" t="s">
        <v>59</v>
      </c>
      <c r="D31" s="67">
        <v>6.4</v>
      </c>
      <c r="E31" s="68" t="s">
        <v>150</v>
      </c>
      <c r="F31" s="65">
        <v>82.11</v>
      </c>
      <c r="G31" s="59"/>
      <c r="H31" s="59"/>
      <c r="I31" s="60" t="s">
        <v>38</v>
      </c>
      <c r="J31" s="61">
        <f>IF(I31="Less(-)",-1,1)</f>
        <v>1</v>
      </c>
      <c r="K31" s="59" t="s">
        <v>39</v>
      </c>
      <c r="L31" s="59" t="s">
        <v>4</v>
      </c>
      <c r="M31" s="62"/>
      <c r="N31" s="59"/>
      <c r="O31" s="59"/>
      <c r="P31" s="63"/>
      <c r="Q31" s="59"/>
      <c r="R31" s="59"/>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38">
        <f>ROUND(total_amount_ba($B$2,$D$2,D31,F31,J31,K31,M31),0)</f>
        <v>526</v>
      </c>
      <c r="BB31" s="64">
        <f>BA31+SUM(N31:AZ31)</f>
        <v>526</v>
      </c>
      <c r="BC31" s="43" t="str">
        <f>SpellNumber(L31,BB31)</f>
        <v>INR  Five Hundred &amp; Twenty Six  Only</v>
      </c>
      <c r="IA31" s="22">
        <v>1.18</v>
      </c>
      <c r="IB31" s="22" t="s">
        <v>185</v>
      </c>
      <c r="IC31" s="22" t="s">
        <v>59</v>
      </c>
      <c r="ID31" s="22">
        <v>6.4</v>
      </c>
      <c r="IE31" s="23" t="s">
        <v>150</v>
      </c>
      <c r="IF31" s="23"/>
      <c r="IG31" s="23"/>
      <c r="IH31" s="23"/>
      <c r="II31" s="23"/>
    </row>
    <row r="32" spans="1:243" s="22" customFormat="1" ht="76.5">
      <c r="A32" s="49">
        <v>1.19</v>
      </c>
      <c r="B32" s="54" t="s">
        <v>120</v>
      </c>
      <c r="C32" s="37" t="s">
        <v>75</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IA32" s="22">
        <v>1.19</v>
      </c>
      <c r="IB32" s="22" t="s">
        <v>120</v>
      </c>
      <c r="IC32" s="22" t="s">
        <v>75</v>
      </c>
      <c r="IE32" s="23"/>
      <c r="IF32" s="23"/>
      <c r="IG32" s="23"/>
      <c r="IH32" s="23"/>
      <c r="II32" s="23"/>
    </row>
    <row r="33" spans="1:243" s="22" customFormat="1" ht="28.5">
      <c r="A33" s="49">
        <v>1.2</v>
      </c>
      <c r="B33" s="54" t="s">
        <v>127</v>
      </c>
      <c r="C33" s="37" t="s">
        <v>76</v>
      </c>
      <c r="D33" s="67">
        <v>2</v>
      </c>
      <c r="E33" s="68" t="s">
        <v>151</v>
      </c>
      <c r="F33" s="65">
        <v>228.23</v>
      </c>
      <c r="G33" s="59"/>
      <c r="H33" s="59"/>
      <c r="I33" s="60" t="s">
        <v>38</v>
      </c>
      <c r="J33" s="61">
        <f>IF(I33="Less(-)",-1,1)</f>
        <v>1</v>
      </c>
      <c r="K33" s="59" t="s">
        <v>39</v>
      </c>
      <c r="L33" s="59" t="s">
        <v>4</v>
      </c>
      <c r="M33" s="62"/>
      <c r="N33" s="59"/>
      <c r="O33" s="59"/>
      <c r="P33" s="63"/>
      <c r="Q33" s="59"/>
      <c r="R33" s="59"/>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38">
        <f>ROUND(total_amount_ba($B$2,$D$2,D33,F33,J33,K33,M33),0)</f>
        <v>456</v>
      </c>
      <c r="BB33" s="64">
        <f>BA33+SUM(N33:AZ33)</f>
        <v>456</v>
      </c>
      <c r="BC33" s="43" t="str">
        <f>SpellNumber(L33,BB33)</f>
        <v>INR  Four Hundred &amp; Fifty Six  Only</v>
      </c>
      <c r="IA33" s="22">
        <v>1.2</v>
      </c>
      <c r="IB33" s="22" t="s">
        <v>127</v>
      </c>
      <c r="IC33" s="22" t="s">
        <v>76</v>
      </c>
      <c r="ID33" s="22">
        <v>2</v>
      </c>
      <c r="IE33" s="23" t="s">
        <v>151</v>
      </c>
      <c r="IF33" s="23"/>
      <c r="IG33" s="23"/>
      <c r="IH33" s="23"/>
      <c r="II33" s="23"/>
    </row>
    <row r="34" spans="1:243" s="22" customFormat="1" ht="76.5">
      <c r="A34" s="49">
        <v>1.21</v>
      </c>
      <c r="B34" s="54" t="s">
        <v>121</v>
      </c>
      <c r="C34" s="37" t="s">
        <v>77</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IA34" s="22">
        <v>1.21</v>
      </c>
      <c r="IB34" s="22" t="s">
        <v>121</v>
      </c>
      <c r="IC34" s="22" t="s">
        <v>77</v>
      </c>
      <c r="IE34" s="23"/>
      <c r="IF34" s="23"/>
      <c r="IG34" s="23"/>
      <c r="IH34" s="23"/>
      <c r="II34" s="23"/>
    </row>
    <row r="35" spans="1:243" s="22" customFormat="1" ht="28.5">
      <c r="A35" s="49">
        <v>1.22</v>
      </c>
      <c r="B35" s="54" t="s">
        <v>122</v>
      </c>
      <c r="C35" s="37" t="s">
        <v>78</v>
      </c>
      <c r="D35" s="67">
        <v>4</v>
      </c>
      <c r="E35" s="68" t="s">
        <v>151</v>
      </c>
      <c r="F35" s="65">
        <v>79.61</v>
      </c>
      <c r="G35" s="59"/>
      <c r="H35" s="59"/>
      <c r="I35" s="60" t="s">
        <v>38</v>
      </c>
      <c r="J35" s="61">
        <f>IF(I35="Less(-)",-1,1)</f>
        <v>1</v>
      </c>
      <c r="K35" s="59" t="s">
        <v>39</v>
      </c>
      <c r="L35" s="59" t="s">
        <v>4</v>
      </c>
      <c r="M35" s="62"/>
      <c r="N35" s="59"/>
      <c r="O35" s="59"/>
      <c r="P35" s="63"/>
      <c r="Q35" s="59"/>
      <c r="R35" s="59"/>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38">
        <f>ROUND(total_amount_ba($B$2,$D$2,D35,F35,J35,K35,M35),0)</f>
        <v>318</v>
      </c>
      <c r="BB35" s="64">
        <f>BA35+SUM(N35:AZ35)</f>
        <v>318</v>
      </c>
      <c r="BC35" s="43" t="str">
        <f>SpellNumber(L35,BB35)</f>
        <v>INR  Three Hundred &amp; Eighteen  Only</v>
      </c>
      <c r="IA35" s="22">
        <v>1.22</v>
      </c>
      <c r="IB35" s="22" t="s">
        <v>122</v>
      </c>
      <c r="IC35" s="22" t="s">
        <v>78</v>
      </c>
      <c r="ID35" s="22">
        <v>4</v>
      </c>
      <c r="IE35" s="23" t="s">
        <v>151</v>
      </c>
      <c r="IF35" s="23"/>
      <c r="IG35" s="23"/>
      <c r="IH35" s="23"/>
      <c r="II35" s="23"/>
    </row>
    <row r="36" spans="1:243" s="22" customFormat="1" ht="76.5">
      <c r="A36" s="49">
        <v>1.23</v>
      </c>
      <c r="B36" s="54" t="s">
        <v>123</v>
      </c>
      <c r="C36" s="37" t="s">
        <v>79</v>
      </c>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IA36" s="22">
        <v>1.23</v>
      </c>
      <c r="IB36" s="22" t="s">
        <v>123</v>
      </c>
      <c r="IC36" s="22" t="s">
        <v>79</v>
      </c>
      <c r="IE36" s="23"/>
      <c r="IF36" s="23"/>
      <c r="IG36" s="23"/>
      <c r="IH36" s="23"/>
      <c r="II36" s="23"/>
    </row>
    <row r="37" spans="1:243" s="22" customFormat="1" ht="28.5">
      <c r="A37" s="49">
        <v>1.24</v>
      </c>
      <c r="B37" s="54" t="s">
        <v>124</v>
      </c>
      <c r="C37" s="37" t="s">
        <v>80</v>
      </c>
      <c r="D37" s="67">
        <v>8</v>
      </c>
      <c r="E37" s="68" t="s">
        <v>151</v>
      </c>
      <c r="F37" s="65">
        <v>52.65</v>
      </c>
      <c r="G37" s="59"/>
      <c r="H37" s="59"/>
      <c r="I37" s="60" t="s">
        <v>38</v>
      </c>
      <c r="J37" s="61">
        <f>IF(I37="Less(-)",-1,1)</f>
        <v>1</v>
      </c>
      <c r="K37" s="59" t="s">
        <v>39</v>
      </c>
      <c r="L37" s="59" t="s">
        <v>4</v>
      </c>
      <c r="M37" s="62"/>
      <c r="N37" s="59"/>
      <c r="O37" s="59"/>
      <c r="P37" s="63"/>
      <c r="Q37" s="59"/>
      <c r="R37" s="59"/>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38">
        <f>ROUND(total_amount_ba($B$2,$D$2,D37,F37,J37,K37,M37),0)</f>
        <v>421</v>
      </c>
      <c r="BB37" s="64">
        <f>BA37+SUM(N37:AZ37)</f>
        <v>421</v>
      </c>
      <c r="BC37" s="43" t="str">
        <f>SpellNumber(L37,BB37)</f>
        <v>INR  Four Hundred &amp; Twenty One  Only</v>
      </c>
      <c r="IA37" s="22">
        <v>1.24</v>
      </c>
      <c r="IB37" s="22" t="s">
        <v>124</v>
      </c>
      <c r="IC37" s="22" t="s">
        <v>80</v>
      </c>
      <c r="ID37" s="22">
        <v>8</v>
      </c>
      <c r="IE37" s="23" t="s">
        <v>151</v>
      </c>
      <c r="IF37" s="23"/>
      <c r="IG37" s="23"/>
      <c r="IH37" s="23"/>
      <c r="II37" s="23"/>
    </row>
    <row r="38" spans="1:243" s="22" customFormat="1" ht="76.5">
      <c r="A38" s="49">
        <v>1.25</v>
      </c>
      <c r="B38" s="54" t="s">
        <v>125</v>
      </c>
      <c r="C38" s="37" t="s">
        <v>60</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2">
        <v>1.25</v>
      </c>
      <c r="IB38" s="22" t="s">
        <v>125</v>
      </c>
      <c r="IC38" s="22" t="s">
        <v>60</v>
      </c>
      <c r="IE38" s="23"/>
      <c r="IF38" s="23"/>
      <c r="IG38" s="23"/>
      <c r="IH38" s="23"/>
      <c r="II38" s="23"/>
    </row>
    <row r="39" spans="1:243" s="22" customFormat="1" ht="28.5">
      <c r="A39" s="49">
        <v>1.26</v>
      </c>
      <c r="B39" s="54" t="s">
        <v>126</v>
      </c>
      <c r="C39" s="37" t="s">
        <v>61</v>
      </c>
      <c r="D39" s="67">
        <v>6</v>
      </c>
      <c r="E39" s="68" t="s">
        <v>151</v>
      </c>
      <c r="F39" s="65">
        <v>54.58</v>
      </c>
      <c r="G39" s="59"/>
      <c r="H39" s="59"/>
      <c r="I39" s="60" t="s">
        <v>38</v>
      </c>
      <c r="J39" s="61">
        <f>IF(I39="Less(-)",-1,1)</f>
        <v>1</v>
      </c>
      <c r="K39" s="59" t="s">
        <v>39</v>
      </c>
      <c r="L39" s="59" t="s">
        <v>4</v>
      </c>
      <c r="M39" s="62"/>
      <c r="N39" s="59"/>
      <c r="O39" s="59"/>
      <c r="P39" s="63"/>
      <c r="Q39" s="59"/>
      <c r="R39" s="59"/>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38">
        <f>ROUND(total_amount_ba($B$2,$D$2,D39,F39,J39,K39,M39),0)</f>
        <v>327</v>
      </c>
      <c r="BB39" s="64">
        <f>BA39+SUM(N39:AZ39)</f>
        <v>327</v>
      </c>
      <c r="BC39" s="43" t="str">
        <f>SpellNumber(L39,BB39)</f>
        <v>INR  Three Hundred &amp; Twenty Seven  Only</v>
      </c>
      <c r="IA39" s="22">
        <v>1.26</v>
      </c>
      <c r="IB39" s="22" t="s">
        <v>126</v>
      </c>
      <c r="IC39" s="22" t="s">
        <v>61</v>
      </c>
      <c r="ID39" s="22">
        <v>6</v>
      </c>
      <c r="IE39" s="23" t="s">
        <v>151</v>
      </c>
      <c r="IF39" s="23"/>
      <c r="IG39" s="23"/>
      <c r="IH39" s="23"/>
      <c r="II39" s="23"/>
    </row>
    <row r="40" spans="1:243" s="22" customFormat="1" ht="15.75">
      <c r="A40" s="49">
        <v>1.27</v>
      </c>
      <c r="B40" s="54" t="s">
        <v>128</v>
      </c>
      <c r="C40" s="37" t="s">
        <v>81</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IA40" s="22">
        <v>1.27</v>
      </c>
      <c r="IB40" s="22" t="s">
        <v>128</v>
      </c>
      <c r="IC40" s="22" t="s">
        <v>81</v>
      </c>
      <c r="IE40" s="23"/>
      <c r="IF40" s="23"/>
      <c r="IG40" s="23"/>
      <c r="IH40" s="23"/>
      <c r="II40" s="23"/>
    </row>
    <row r="41" spans="1:243" s="22" customFormat="1" ht="76.5">
      <c r="A41" s="49">
        <v>1.28</v>
      </c>
      <c r="B41" s="54" t="s">
        <v>129</v>
      </c>
      <c r="C41" s="37" t="s">
        <v>82</v>
      </c>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IA41" s="22">
        <v>1.28</v>
      </c>
      <c r="IB41" s="22" t="s">
        <v>129</v>
      </c>
      <c r="IC41" s="22" t="s">
        <v>82</v>
      </c>
      <c r="IE41" s="23"/>
      <c r="IF41" s="23"/>
      <c r="IG41" s="23"/>
      <c r="IH41" s="23"/>
      <c r="II41" s="23"/>
    </row>
    <row r="42" spans="1:243" s="22" customFormat="1" ht="63.75">
      <c r="A42" s="49">
        <v>1.29</v>
      </c>
      <c r="B42" s="54" t="s">
        <v>130</v>
      </c>
      <c r="C42" s="37" t="s">
        <v>83</v>
      </c>
      <c r="D42" s="67">
        <v>45</v>
      </c>
      <c r="E42" s="68" t="s">
        <v>217</v>
      </c>
      <c r="F42" s="65">
        <v>100.53</v>
      </c>
      <c r="G42" s="59"/>
      <c r="H42" s="59"/>
      <c r="I42" s="60" t="s">
        <v>38</v>
      </c>
      <c r="J42" s="61">
        <f>IF(I42="Less(-)",-1,1)</f>
        <v>1</v>
      </c>
      <c r="K42" s="59" t="s">
        <v>39</v>
      </c>
      <c r="L42" s="59" t="s">
        <v>4</v>
      </c>
      <c r="M42" s="62"/>
      <c r="N42" s="59"/>
      <c r="O42" s="59"/>
      <c r="P42" s="63"/>
      <c r="Q42" s="59"/>
      <c r="R42" s="59"/>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38">
        <f>ROUND(total_amount_ba($B$2,$D$2,D42,F42,J42,K42,M42),0)</f>
        <v>4524</v>
      </c>
      <c r="BB42" s="64">
        <f>BA42+SUM(N42:AZ42)</f>
        <v>4524</v>
      </c>
      <c r="BC42" s="43" t="str">
        <f>SpellNumber(L42,BB42)</f>
        <v>INR  Four Thousand Five Hundred &amp; Twenty Four  Only</v>
      </c>
      <c r="IA42" s="22">
        <v>1.29</v>
      </c>
      <c r="IB42" s="22" t="s">
        <v>130</v>
      </c>
      <c r="IC42" s="22" t="s">
        <v>83</v>
      </c>
      <c r="ID42" s="22">
        <v>45</v>
      </c>
      <c r="IE42" s="23" t="s">
        <v>217</v>
      </c>
      <c r="IF42" s="23"/>
      <c r="IG42" s="23"/>
      <c r="IH42" s="23"/>
      <c r="II42" s="23"/>
    </row>
    <row r="43" spans="1:243" s="22" customFormat="1" ht="38.25">
      <c r="A43" s="49">
        <v>1.3</v>
      </c>
      <c r="B43" s="54" t="s">
        <v>186</v>
      </c>
      <c r="C43" s="37" t="s">
        <v>84</v>
      </c>
      <c r="D43" s="67">
        <v>400</v>
      </c>
      <c r="E43" s="68" t="s">
        <v>218</v>
      </c>
      <c r="F43" s="65">
        <v>2.98</v>
      </c>
      <c r="G43" s="59"/>
      <c r="H43" s="59"/>
      <c r="I43" s="60" t="s">
        <v>38</v>
      </c>
      <c r="J43" s="61">
        <f>IF(I43="Less(-)",-1,1)</f>
        <v>1</v>
      </c>
      <c r="K43" s="59" t="s">
        <v>39</v>
      </c>
      <c r="L43" s="59" t="s">
        <v>4</v>
      </c>
      <c r="M43" s="62"/>
      <c r="N43" s="59"/>
      <c r="O43" s="59"/>
      <c r="P43" s="63"/>
      <c r="Q43" s="59"/>
      <c r="R43" s="59"/>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38">
        <f>ROUND(total_amount_ba($B$2,$D$2,D43,F43,J43,K43,M43),0)</f>
        <v>1192</v>
      </c>
      <c r="BB43" s="64">
        <f>BA43+SUM(N43:AZ43)</f>
        <v>1192</v>
      </c>
      <c r="BC43" s="43" t="str">
        <f>SpellNumber(L43,BB43)</f>
        <v>INR  One Thousand One Hundred &amp; Ninety Two  Only</v>
      </c>
      <c r="IA43" s="22">
        <v>1.3</v>
      </c>
      <c r="IB43" s="22" t="s">
        <v>186</v>
      </c>
      <c r="IC43" s="22" t="s">
        <v>84</v>
      </c>
      <c r="ID43" s="22">
        <v>400</v>
      </c>
      <c r="IE43" s="23" t="s">
        <v>218</v>
      </c>
      <c r="IF43" s="23"/>
      <c r="IG43" s="23"/>
      <c r="IH43" s="23"/>
      <c r="II43" s="23"/>
    </row>
    <row r="44" spans="1:243" s="22" customFormat="1" ht="15.75">
      <c r="A44" s="49">
        <v>1.31</v>
      </c>
      <c r="B44" s="54" t="s">
        <v>131</v>
      </c>
      <c r="C44" s="37" t="s">
        <v>85</v>
      </c>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IA44" s="22">
        <v>1.31</v>
      </c>
      <c r="IB44" s="22" t="s">
        <v>131</v>
      </c>
      <c r="IC44" s="22" t="s">
        <v>85</v>
      </c>
      <c r="IE44" s="23"/>
      <c r="IF44" s="23"/>
      <c r="IG44" s="23"/>
      <c r="IH44" s="23"/>
      <c r="II44" s="23"/>
    </row>
    <row r="45" spans="1:243" s="22" customFormat="1" ht="89.25">
      <c r="A45" s="49">
        <v>1.32</v>
      </c>
      <c r="B45" s="54" t="s">
        <v>187</v>
      </c>
      <c r="C45" s="37" t="s">
        <v>86</v>
      </c>
      <c r="D45" s="67">
        <v>6</v>
      </c>
      <c r="E45" s="68" t="s">
        <v>150</v>
      </c>
      <c r="F45" s="65">
        <v>1787.42</v>
      </c>
      <c r="G45" s="59"/>
      <c r="H45" s="59"/>
      <c r="I45" s="60" t="s">
        <v>38</v>
      </c>
      <c r="J45" s="61">
        <f>IF(I45="Less(-)",-1,1)</f>
        <v>1</v>
      </c>
      <c r="K45" s="59" t="s">
        <v>39</v>
      </c>
      <c r="L45" s="59" t="s">
        <v>4</v>
      </c>
      <c r="M45" s="62"/>
      <c r="N45" s="59"/>
      <c r="O45" s="59"/>
      <c r="P45" s="63"/>
      <c r="Q45" s="59"/>
      <c r="R45" s="59"/>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38">
        <f>ROUND(total_amount_ba($B$2,$D$2,D45,F45,J45,K45,M45),0)</f>
        <v>10725</v>
      </c>
      <c r="BB45" s="64">
        <f>BA45+SUM(N45:AZ45)</f>
        <v>10725</v>
      </c>
      <c r="BC45" s="43" t="str">
        <f>SpellNumber(L45,BB45)</f>
        <v>INR  Ten Thousand Seven Hundred &amp; Twenty Five  Only</v>
      </c>
      <c r="IA45" s="22">
        <v>1.32</v>
      </c>
      <c r="IB45" s="22" t="s">
        <v>187</v>
      </c>
      <c r="IC45" s="22" t="s">
        <v>86</v>
      </c>
      <c r="ID45" s="22">
        <v>6</v>
      </c>
      <c r="IE45" s="23" t="s">
        <v>150</v>
      </c>
      <c r="IF45" s="23"/>
      <c r="IG45" s="23"/>
      <c r="IH45" s="23"/>
      <c r="II45" s="23"/>
    </row>
    <row r="46" spans="1:243" s="22" customFormat="1" ht="15.75">
      <c r="A46" s="49">
        <v>1.33</v>
      </c>
      <c r="B46" s="54" t="s">
        <v>146</v>
      </c>
      <c r="C46" s="37" t="s">
        <v>87</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IA46" s="22">
        <v>1.33</v>
      </c>
      <c r="IB46" s="22" t="s">
        <v>146</v>
      </c>
      <c r="IC46" s="22" t="s">
        <v>87</v>
      </c>
      <c r="IE46" s="23"/>
      <c r="IF46" s="23"/>
      <c r="IG46" s="23"/>
      <c r="IH46" s="23"/>
      <c r="II46" s="23"/>
    </row>
    <row r="47" spans="1:243" s="22" customFormat="1" ht="408.75" customHeight="1">
      <c r="A47" s="49">
        <v>1.34</v>
      </c>
      <c r="B47" s="54" t="s">
        <v>188</v>
      </c>
      <c r="C47" s="37" t="s">
        <v>88</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IA47" s="22">
        <v>1.34</v>
      </c>
      <c r="IB47" s="22" t="s">
        <v>188</v>
      </c>
      <c r="IC47" s="22" t="s">
        <v>88</v>
      </c>
      <c r="IE47" s="23"/>
      <c r="IF47" s="23"/>
      <c r="IG47" s="23"/>
      <c r="IH47" s="23"/>
      <c r="II47" s="23"/>
    </row>
    <row r="48" spans="1:243" s="22" customFormat="1" ht="51">
      <c r="A48" s="49">
        <v>1.35</v>
      </c>
      <c r="B48" s="54" t="s">
        <v>189</v>
      </c>
      <c r="C48" s="37" t="s">
        <v>89</v>
      </c>
      <c r="D48" s="67">
        <v>60</v>
      </c>
      <c r="E48" s="68" t="s">
        <v>150</v>
      </c>
      <c r="F48" s="65">
        <v>1004.78</v>
      </c>
      <c r="G48" s="59"/>
      <c r="H48" s="59"/>
      <c r="I48" s="60" t="s">
        <v>38</v>
      </c>
      <c r="J48" s="61">
        <f>IF(I48="Less(-)",-1,1)</f>
        <v>1</v>
      </c>
      <c r="K48" s="59" t="s">
        <v>39</v>
      </c>
      <c r="L48" s="59" t="s">
        <v>4</v>
      </c>
      <c r="M48" s="62"/>
      <c r="N48" s="59"/>
      <c r="O48" s="59"/>
      <c r="P48" s="63"/>
      <c r="Q48" s="59"/>
      <c r="R48" s="59"/>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38">
        <f>ROUND(total_amount_ba($B$2,$D$2,D48,F48,J48,K48,M48),0)</f>
        <v>60287</v>
      </c>
      <c r="BB48" s="64">
        <f>BA48+SUM(N48:AZ48)</f>
        <v>60287</v>
      </c>
      <c r="BC48" s="43" t="str">
        <f>SpellNumber(L48,BB48)</f>
        <v>INR  Sixty Thousand Two Hundred &amp; Eighty Seven  Only</v>
      </c>
      <c r="IA48" s="22">
        <v>1.35</v>
      </c>
      <c r="IB48" s="22" t="s">
        <v>189</v>
      </c>
      <c r="IC48" s="22" t="s">
        <v>89</v>
      </c>
      <c r="ID48" s="22">
        <v>60</v>
      </c>
      <c r="IE48" s="23" t="s">
        <v>150</v>
      </c>
      <c r="IF48" s="23"/>
      <c r="IG48" s="23"/>
      <c r="IH48" s="23"/>
      <c r="II48" s="23"/>
    </row>
    <row r="49" spans="1:243" s="22" customFormat="1" ht="122.25" customHeight="1">
      <c r="A49" s="49">
        <v>1.36</v>
      </c>
      <c r="B49" s="54" t="s">
        <v>190</v>
      </c>
      <c r="C49" s="37" t="s">
        <v>90</v>
      </c>
      <c r="D49" s="67">
        <v>60</v>
      </c>
      <c r="E49" s="68" t="s">
        <v>150</v>
      </c>
      <c r="F49" s="65">
        <v>498.42</v>
      </c>
      <c r="G49" s="59"/>
      <c r="H49" s="59"/>
      <c r="I49" s="60" t="s">
        <v>38</v>
      </c>
      <c r="J49" s="61">
        <f>IF(I49="Less(-)",-1,1)</f>
        <v>1</v>
      </c>
      <c r="K49" s="59" t="s">
        <v>39</v>
      </c>
      <c r="L49" s="59" t="s">
        <v>4</v>
      </c>
      <c r="M49" s="62"/>
      <c r="N49" s="59"/>
      <c r="O49" s="59"/>
      <c r="P49" s="63"/>
      <c r="Q49" s="59"/>
      <c r="R49" s="59"/>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38">
        <f>ROUND(total_amount_ba($B$2,$D$2,D49,F49,J49,K49,M49),0)</f>
        <v>29905</v>
      </c>
      <c r="BB49" s="64">
        <f>BA49+SUM(N49:AZ49)</f>
        <v>29905</v>
      </c>
      <c r="BC49" s="43" t="str">
        <f>SpellNumber(L49,BB49)</f>
        <v>INR  Twenty Nine Thousand Nine Hundred &amp; Five  Only</v>
      </c>
      <c r="IA49" s="22">
        <v>1.36</v>
      </c>
      <c r="IB49" s="22" t="s">
        <v>190</v>
      </c>
      <c r="IC49" s="22" t="s">
        <v>90</v>
      </c>
      <c r="ID49" s="22">
        <v>60</v>
      </c>
      <c r="IE49" s="23" t="s">
        <v>150</v>
      </c>
      <c r="IF49" s="23"/>
      <c r="IG49" s="23"/>
      <c r="IH49" s="23"/>
      <c r="II49" s="23"/>
    </row>
    <row r="50" spans="1:243" s="22" customFormat="1" ht="15.75">
      <c r="A50" s="49">
        <v>1.37</v>
      </c>
      <c r="B50" s="54" t="s">
        <v>132</v>
      </c>
      <c r="C50" s="37" t="s">
        <v>91</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IA50" s="22">
        <v>1.37</v>
      </c>
      <c r="IB50" s="22" t="s">
        <v>132</v>
      </c>
      <c r="IC50" s="22" t="s">
        <v>91</v>
      </c>
      <c r="IE50" s="23"/>
      <c r="IF50" s="23"/>
      <c r="IG50" s="23"/>
      <c r="IH50" s="23"/>
      <c r="II50" s="23"/>
    </row>
    <row r="51" spans="1:243" s="22" customFormat="1" ht="17.25" customHeight="1">
      <c r="A51" s="49">
        <v>1.38</v>
      </c>
      <c r="B51" s="54" t="s">
        <v>133</v>
      </c>
      <c r="C51" s="37" t="s">
        <v>152</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IA51" s="22">
        <v>1.38</v>
      </c>
      <c r="IB51" s="50" t="s">
        <v>133</v>
      </c>
      <c r="IC51" s="22" t="s">
        <v>152</v>
      </c>
      <c r="IE51" s="23"/>
      <c r="IF51" s="23"/>
      <c r="IG51" s="23"/>
      <c r="IH51" s="23"/>
      <c r="II51" s="23"/>
    </row>
    <row r="52" spans="1:243" s="22" customFormat="1" ht="33" customHeight="1">
      <c r="A52" s="49">
        <v>1.39</v>
      </c>
      <c r="B52" s="54" t="s">
        <v>134</v>
      </c>
      <c r="C52" s="37" t="s">
        <v>153</v>
      </c>
      <c r="D52" s="67">
        <v>55</v>
      </c>
      <c r="E52" s="68" t="s">
        <v>150</v>
      </c>
      <c r="F52" s="65">
        <v>258.09</v>
      </c>
      <c r="G52" s="59"/>
      <c r="H52" s="59"/>
      <c r="I52" s="60" t="s">
        <v>38</v>
      </c>
      <c r="J52" s="61">
        <f>IF(I52="Less(-)",-1,1)</f>
        <v>1</v>
      </c>
      <c r="K52" s="59" t="s">
        <v>39</v>
      </c>
      <c r="L52" s="59" t="s">
        <v>4</v>
      </c>
      <c r="M52" s="62"/>
      <c r="N52" s="59"/>
      <c r="O52" s="59"/>
      <c r="P52" s="63"/>
      <c r="Q52" s="59"/>
      <c r="R52" s="59"/>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38">
        <f>ROUND(total_amount_ba($B$2,$D$2,D52,F52,J52,K52,M52),0)</f>
        <v>14195</v>
      </c>
      <c r="BB52" s="64">
        <f>BA52+SUM(N52:AZ52)</f>
        <v>14195</v>
      </c>
      <c r="BC52" s="43" t="str">
        <f>SpellNumber(L52,BB52)</f>
        <v>INR  Fourteen Thousand One Hundred &amp; Ninety Five  Only</v>
      </c>
      <c r="IA52" s="22">
        <v>1.39</v>
      </c>
      <c r="IB52" s="50" t="s">
        <v>134</v>
      </c>
      <c r="IC52" s="22" t="s">
        <v>153</v>
      </c>
      <c r="ID52" s="22">
        <v>55</v>
      </c>
      <c r="IE52" s="23" t="s">
        <v>150</v>
      </c>
      <c r="IF52" s="23"/>
      <c r="IG52" s="23"/>
      <c r="IH52" s="23"/>
      <c r="II52" s="23"/>
    </row>
    <row r="53" spans="1:243" s="22" customFormat="1" ht="25.5">
      <c r="A53" s="49">
        <v>1.4</v>
      </c>
      <c r="B53" s="54" t="s">
        <v>135</v>
      </c>
      <c r="C53" s="37" t="s">
        <v>92</v>
      </c>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IA53" s="22">
        <v>1.4</v>
      </c>
      <c r="IB53" s="22" t="s">
        <v>135</v>
      </c>
      <c r="IC53" s="22" t="s">
        <v>92</v>
      </c>
      <c r="IE53" s="23"/>
      <c r="IF53" s="23"/>
      <c r="IG53" s="23"/>
      <c r="IH53" s="23"/>
      <c r="II53" s="23"/>
    </row>
    <row r="54" spans="1:243" s="22" customFormat="1" ht="28.5">
      <c r="A54" s="49">
        <v>1.41</v>
      </c>
      <c r="B54" s="54" t="s">
        <v>134</v>
      </c>
      <c r="C54" s="37" t="s">
        <v>93</v>
      </c>
      <c r="D54" s="67">
        <v>55</v>
      </c>
      <c r="E54" s="68" t="s">
        <v>150</v>
      </c>
      <c r="F54" s="65">
        <v>297.33</v>
      </c>
      <c r="G54" s="59"/>
      <c r="H54" s="59"/>
      <c r="I54" s="60" t="s">
        <v>38</v>
      </c>
      <c r="J54" s="61">
        <f>IF(I54="Less(-)",-1,1)</f>
        <v>1</v>
      </c>
      <c r="K54" s="59" t="s">
        <v>39</v>
      </c>
      <c r="L54" s="59" t="s">
        <v>4</v>
      </c>
      <c r="M54" s="62"/>
      <c r="N54" s="59"/>
      <c r="O54" s="59"/>
      <c r="P54" s="63"/>
      <c r="Q54" s="59"/>
      <c r="R54" s="59"/>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38">
        <f>ROUND(total_amount_ba($B$2,$D$2,D54,F54,J54,K54,M54),0)</f>
        <v>16353</v>
      </c>
      <c r="BB54" s="64">
        <f>BA54+SUM(N54:AZ54)</f>
        <v>16353</v>
      </c>
      <c r="BC54" s="43" t="str">
        <f>SpellNumber(L54,BB54)</f>
        <v>INR  Sixteen Thousand Three Hundred &amp; Fifty Three  Only</v>
      </c>
      <c r="IA54" s="22">
        <v>1.41</v>
      </c>
      <c r="IB54" s="22" t="s">
        <v>134</v>
      </c>
      <c r="IC54" s="22" t="s">
        <v>93</v>
      </c>
      <c r="ID54" s="22">
        <v>55</v>
      </c>
      <c r="IE54" s="23" t="s">
        <v>150</v>
      </c>
      <c r="IF54" s="23"/>
      <c r="IG54" s="23"/>
      <c r="IH54" s="23"/>
      <c r="II54" s="23"/>
    </row>
    <row r="55" spans="1:243" s="22" customFormat="1" ht="21" customHeight="1">
      <c r="A55" s="49">
        <v>1.42</v>
      </c>
      <c r="B55" s="54" t="s">
        <v>191</v>
      </c>
      <c r="C55" s="37" t="s">
        <v>94</v>
      </c>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IA55" s="22">
        <v>1.42</v>
      </c>
      <c r="IB55" s="50" t="s">
        <v>191</v>
      </c>
      <c r="IC55" s="22" t="s">
        <v>94</v>
      </c>
      <c r="IE55" s="23"/>
      <c r="IF55" s="23"/>
      <c r="IG55" s="23"/>
      <c r="IH55" s="23"/>
      <c r="II55" s="23"/>
    </row>
    <row r="56" spans="1:243" s="22" customFormat="1" ht="28.5">
      <c r="A56" s="49">
        <v>1.43</v>
      </c>
      <c r="B56" s="54" t="s">
        <v>192</v>
      </c>
      <c r="C56" s="37" t="s">
        <v>95</v>
      </c>
      <c r="D56" s="67">
        <v>5.55</v>
      </c>
      <c r="E56" s="68" t="s">
        <v>150</v>
      </c>
      <c r="F56" s="65">
        <v>221.88</v>
      </c>
      <c r="G56" s="59"/>
      <c r="H56" s="59"/>
      <c r="I56" s="60" t="s">
        <v>38</v>
      </c>
      <c r="J56" s="61">
        <f>IF(I56="Less(-)",-1,1)</f>
        <v>1</v>
      </c>
      <c r="K56" s="59" t="s">
        <v>39</v>
      </c>
      <c r="L56" s="59" t="s">
        <v>4</v>
      </c>
      <c r="M56" s="62"/>
      <c r="N56" s="59"/>
      <c r="O56" s="59"/>
      <c r="P56" s="63"/>
      <c r="Q56" s="59"/>
      <c r="R56" s="59"/>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38">
        <f>ROUND(total_amount_ba($B$2,$D$2,D56,F56,J56,K56,M56),0)</f>
        <v>1231</v>
      </c>
      <c r="BB56" s="64">
        <f>BA56+SUM(N56:AZ56)</f>
        <v>1231</v>
      </c>
      <c r="BC56" s="43" t="str">
        <f>SpellNumber(L56,BB56)</f>
        <v>INR  One Thousand Two Hundred &amp; Thirty One  Only</v>
      </c>
      <c r="IA56" s="22">
        <v>1.43</v>
      </c>
      <c r="IB56" s="22" t="s">
        <v>192</v>
      </c>
      <c r="IC56" s="22" t="s">
        <v>95</v>
      </c>
      <c r="ID56" s="22">
        <v>5.55</v>
      </c>
      <c r="IE56" s="23" t="s">
        <v>150</v>
      </c>
      <c r="IF56" s="23"/>
      <c r="IG56" s="23"/>
      <c r="IH56" s="23"/>
      <c r="II56" s="23"/>
    </row>
    <row r="57" spans="1:243" s="22" customFormat="1" ht="76.5">
      <c r="A57" s="49">
        <v>1.44</v>
      </c>
      <c r="B57" s="54" t="s">
        <v>137</v>
      </c>
      <c r="C57" s="37" t="s">
        <v>96</v>
      </c>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IA57" s="22">
        <v>1.44</v>
      </c>
      <c r="IB57" s="22" t="s">
        <v>137</v>
      </c>
      <c r="IC57" s="22" t="s">
        <v>96</v>
      </c>
      <c r="IE57" s="23"/>
      <c r="IF57" s="23"/>
      <c r="IG57" s="23"/>
      <c r="IH57" s="23"/>
      <c r="II57" s="23"/>
    </row>
    <row r="58" spans="1:243" s="22" customFormat="1" ht="28.5">
      <c r="A58" s="49">
        <v>1.45</v>
      </c>
      <c r="B58" s="54" t="s">
        <v>136</v>
      </c>
      <c r="C58" s="37" t="s">
        <v>97</v>
      </c>
      <c r="D58" s="67">
        <v>230</v>
      </c>
      <c r="E58" s="68" t="s">
        <v>150</v>
      </c>
      <c r="F58" s="65">
        <v>81.32</v>
      </c>
      <c r="G58" s="59"/>
      <c r="H58" s="59"/>
      <c r="I58" s="60" t="s">
        <v>38</v>
      </c>
      <c r="J58" s="61">
        <f>IF(I58="Less(-)",-1,1)</f>
        <v>1</v>
      </c>
      <c r="K58" s="59" t="s">
        <v>39</v>
      </c>
      <c r="L58" s="59" t="s">
        <v>4</v>
      </c>
      <c r="M58" s="62"/>
      <c r="N58" s="59"/>
      <c r="O58" s="59"/>
      <c r="P58" s="63"/>
      <c r="Q58" s="59"/>
      <c r="R58" s="59"/>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38">
        <f>ROUND(total_amount_ba($B$2,$D$2,D58,F58,J58,K58,M58),0)</f>
        <v>18704</v>
      </c>
      <c r="BB58" s="64">
        <f>BA58+SUM(N58:AZ58)</f>
        <v>18704</v>
      </c>
      <c r="BC58" s="43" t="str">
        <f>SpellNumber(L58,BB58)</f>
        <v>INR  Eighteen Thousand Seven Hundred &amp; Four  Only</v>
      </c>
      <c r="IA58" s="22">
        <v>1.45</v>
      </c>
      <c r="IB58" s="22" t="s">
        <v>136</v>
      </c>
      <c r="IC58" s="22" t="s">
        <v>97</v>
      </c>
      <c r="ID58" s="22">
        <v>230</v>
      </c>
      <c r="IE58" s="23" t="s">
        <v>150</v>
      </c>
      <c r="IF58" s="23"/>
      <c r="IG58" s="23"/>
      <c r="IH58" s="23"/>
      <c r="II58" s="23"/>
    </row>
    <row r="59" spans="1:243" s="22" customFormat="1" ht="38.25">
      <c r="A59" s="49">
        <v>1.46</v>
      </c>
      <c r="B59" s="54" t="s">
        <v>193</v>
      </c>
      <c r="C59" s="37" t="s">
        <v>98</v>
      </c>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IA59" s="22">
        <v>1.46</v>
      </c>
      <c r="IB59" s="22" t="s">
        <v>193</v>
      </c>
      <c r="IC59" s="22" t="s">
        <v>98</v>
      </c>
      <c r="IE59" s="23"/>
      <c r="IF59" s="23"/>
      <c r="IG59" s="23"/>
      <c r="IH59" s="23"/>
      <c r="II59" s="23"/>
    </row>
    <row r="60" spans="1:243" s="22" customFormat="1" ht="51">
      <c r="A60" s="49">
        <v>1.47</v>
      </c>
      <c r="B60" s="54" t="s">
        <v>194</v>
      </c>
      <c r="C60" s="37" t="s">
        <v>99</v>
      </c>
      <c r="D60" s="67">
        <v>35.26</v>
      </c>
      <c r="E60" s="68" t="s">
        <v>150</v>
      </c>
      <c r="F60" s="65">
        <v>167.82</v>
      </c>
      <c r="G60" s="59"/>
      <c r="H60" s="59"/>
      <c r="I60" s="60" t="s">
        <v>38</v>
      </c>
      <c r="J60" s="61">
        <f>IF(I60="Less(-)",-1,1)</f>
        <v>1</v>
      </c>
      <c r="K60" s="59" t="s">
        <v>39</v>
      </c>
      <c r="L60" s="59" t="s">
        <v>4</v>
      </c>
      <c r="M60" s="62"/>
      <c r="N60" s="59"/>
      <c r="O60" s="59"/>
      <c r="P60" s="63"/>
      <c r="Q60" s="59"/>
      <c r="R60" s="59"/>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38">
        <f>ROUND(total_amount_ba($B$2,$D$2,D60,F60,J60,K60,M60),0)</f>
        <v>5917</v>
      </c>
      <c r="BB60" s="64">
        <f>BA60+SUM(N60:AZ60)</f>
        <v>5917</v>
      </c>
      <c r="BC60" s="43" t="str">
        <f>SpellNumber(L60,BB60)</f>
        <v>INR  Five Thousand Nine Hundred &amp; Seventeen  Only</v>
      </c>
      <c r="IA60" s="22">
        <v>1.47</v>
      </c>
      <c r="IB60" s="22" t="s">
        <v>194</v>
      </c>
      <c r="IC60" s="22" t="s">
        <v>99</v>
      </c>
      <c r="ID60" s="22">
        <v>35.26</v>
      </c>
      <c r="IE60" s="23" t="s">
        <v>150</v>
      </c>
      <c r="IF60" s="23"/>
      <c r="IG60" s="23"/>
      <c r="IH60" s="23"/>
      <c r="II60" s="23"/>
    </row>
    <row r="61" spans="1:243" s="22" customFormat="1" ht="63.75">
      <c r="A61" s="49">
        <v>1.48</v>
      </c>
      <c r="B61" s="54" t="s">
        <v>138</v>
      </c>
      <c r="C61" s="37" t="s">
        <v>154</v>
      </c>
      <c r="D61" s="67">
        <v>230</v>
      </c>
      <c r="E61" s="68" t="s">
        <v>150</v>
      </c>
      <c r="F61" s="65">
        <v>108.59</v>
      </c>
      <c r="G61" s="59"/>
      <c r="H61" s="59"/>
      <c r="I61" s="60" t="s">
        <v>38</v>
      </c>
      <c r="J61" s="61">
        <f>IF(I61="Less(-)",-1,1)</f>
        <v>1</v>
      </c>
      <c r="K61" s="59" t="s">
        <v>39</v>
      </c>
      <c r="L61" s="59" t="s">
        <v>4</v>
      </c>
      <c r="M61" s="62"/>
      <c r="N61" s="59"/>
      <c r="O61" s="59"/>
      <c r="P61" s="63"/>
      <c r="Q61" s="59"/>
      <c r="R61" s="59"/>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38">
        <f>ROUND(total_amount_ba($B$2,$D$2,D61,F61,J61,K61,M61),0)</f>
        <v>24976</v>
      </c>
      <c r="BB61" s="64">
        <f>BA61+SUM(N61:AZ61)</f>
        <v>24976</v>
      </c>
      <c r="BC61" s="43" t="str">
        <f>SpellNumber(L61,BB61)</f>
        <v>INR  Twenty Four Thousand Nine Hundred &amp; Seventy Six  Only</v>
      </c>
      <c r="IA61" s="22">
        <v>1.48</v>
      </c>
      <c r="IB61" s="22" t="s">
        <v>138</v>
      </c>
      <c r="IC61" s="22" t="s">
        <v>154</v>
      </c>
      <c r="ID61" s="22">
        <v>230</v>
      </c>
      <c r="IE61" s="23" t="s">
        <v>150</v>
      </c>
      <c r="IF61" s="23"/>
      <c r="IG61" s="23"/>
      <c r="IH61" s="23"/>
      <c r="II61" s="23"/>
    </row>
    <row r="62" spans="1:243" s="22" customFormat="1" ht="15.75">
      <c r="A62" s="49">
        <v>1.49</v>
      </c>
      <c r="B62" s="54" t="s">
        <v>139</v>
      </c>
      <c r="C62" s="37" t="s">
        <v>100</v>
      </c>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IA62" s="22">
        <v>1.49</v>
      </c>
      <c r="IB62" s="22" t="s">
        <v>139</v>
      </c>
      <c r="IC62" s="22" t="s">
        <v>100</v>
      </c>
      <c r="IE62" s="23"/>
      <c r="IF62" s="23"/>
      <c r="IG62" s="23"/>
      <c r="IH62" s="23"/>
      <c r="II62" s="23"/>
    </row>
    <row r="63" spans="1:243" s="22" customFormat="1" ht="51">
      <c r="A63" s="49">
        <v>1.5</v>
      </c>
      <c r="B63" s="54" t="s">
        <v>140</v>
      </c>
      <c r="C63" s="37" t="s">
        <v>101</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IA63" s="22">
        <v>1.5</v>
      </c>
      <c r="IB63" s="22" t="s">
        <v>140</v>
      </c>
      <c r="IC63" s="22" t="s">
        <v>101</v>
      </c>
      <c r="IE63" s="23"/>
      <c r="IF63" s="23"/>
      <c r="IG63" s="23"/>
      <c r="IH63" s="23"/>
      <c r="II63" s="23"/>
    </row>
    <row r="64" spans="1:243" s="22" customFormat="1" ht="28.5">
      <c r="A64" s="49">
        <v>1.51</v>
      </c>
      <c r="B64" s="54" t="s">
        <v>141</v>
      </c>
      <c r="C64" s="37" t="s">
        <v>102</v>
      </c>
      <c r="D64" s="67">
        <v>2</v>
      </c>
      <c r="E64" s="68" t="s">
        <v>148</v>
      </c>
      <c r="F64" s="65">
        <v>1759.84</v>
      </c>
      <c r="G64" s="59"/>
      <c r="H64" s="59"/>
      <c r="I64" s="60" t="s">
        <v>38</v>
      </c>
      <c r="J64" s="61">
        <f>IF(I64="Less(-)",-1,1)</f>
        <v>1</v>
      </c>
      <c r="K64" s="59" t="s">
        <v>39</v>
      </c>
      <c r="L64" s="59" t="s">
        <v>4</v>
      </c>
      <c r="M64" s="62"/>
      <c r="N64" s="59"/>
      <c r="O64" s="59"/>
      <c r="P64" s="63"/>
      <c r="Q64" s="59"/>
      <c r="R64" s="59"/>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38">
        <f>ROUND(total_amount_ba($B$2,$D$2,D64,F64,J64,K64,M64),0)</f>
        <v>3520</v>
      </c>
      <c r="BB64" s="64">
        <f>BA64+SUM(N64:AZ64)</f>
        <v>3520</v>
      </c>
      <c r="BC64" s="43" t="str">
        <f>SpellNumber(L64,BB64)</f>
        <v>INR  Three Thousand Five Hundred &amp; Twenty  Only</v>
      </c>
      <c r="IA64" s="22">
        <v>1.51</v>
      </c>
      <c r="IB64" s="22" t="s">
        <v>141</v>
      </c>
      <c r="IC64" s="22" t="s">
        <v>102</v>
      </c>
      <c r="ID64" s="22">
        <v>2</v>
      </c>
      <c r="IE64" s="23" t="s">
        <v>148</v>
      </c>
      <c r="IF64" s="23"/>
      <c r="IG64" s="23"/>
      <c r="IH64" s="23"/>
      <c r="II64" s="23"/>
    </row>
    <row r="65" spans="1:243" s="22" customFormat="1" ht="38.25">
      <c r="A65" s="49">
        <v>1.52</v>
      </c>
      <c r="B65" s="54" t="s">
        <v>195</v>
      </c>
      <c r="C65" s="37" t="s">
        <v>103</v>
      </c>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IA65" s="22">
        <v>1.52</v>
      </c>
      <c r="IB65" s="22" t="s">
        <v>195</v>
      </c>
      <c r="IC65" s="22" t="s">
        <v>103</v>
      </c>
      <c r="IE65" s="23"/>
      <c r="IF65" s="23"/>
      <c r="IG65" s="23"/>
      <c r="IH65" s="23"/>
      <c r="II65" s="23"/>
    </row>
    <row r="66" spans="1:243" s="22" customFormat="1" ht="27" customHeight="1">
      <c r="A66" s="49">
        <v>1.53</v>
      </c>
      <c r="B66" s="54" t="s">
        <v>142</v>
      </c>
      <c r="C66" s="37" t="s">
        <v>104</v>
      </c>
      <c r="D66" s="67">
        <v>1</v>
      </c>
      <c r="E66" s="68" t="s">
        <v>151</v>
      </c>
      <c r="F66" s="65">
        <v>103.73</v>
      </c>
      <c r="G66" s="59"/>
      <c r="H66" s="59"/>
      <c r="I66" s="60" t="s">
        <v>38</v>
      </c>
      <c r="J66" s="61">
        <f>IF(I66="Less(-)",-1,1)</f>
        <v>1</v>
      </c>
      <c r="K66" s="59" t="s">
        <v>39</v>
      </c>
      <c r="L66" s="59" t="s">
        <v>4</v>
      </c>
      <c r="M66" s="62"/>
      <c r="N66" s="59"/>
      <c r="O66" s="59"/>
      <c r="P66" s="63"/>
      <c r="Q66" s="59"/>
      <c r="R66" s="59"/>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38">
        <f>ROUND(total_amount_ba($B$2,$D$2,D66,F66,J66,K66,M66),0)</f>
        <v>104</v>
      </c>
      <c r="BB66" s="64">
        <f>BA66+SUM(N66:AZ66)</f>
        <v>104</v>
      </c>
      <c r="BC66" s="43" t="str">
        <f>SpellNumber(L66,BB66)</f>
        <v>INR  One Hundred &amp; Four  Only</v>
      </c>
      <c r="IA66" s="22">
        <v>1.53</v>
      </c>
      <c r="IB66" s="22" t="s">
        <v>142</v>
      </c>
      <c r="IC66" s="22" t="s">
        <v>104</v>
      </c>
      <c r="ID66" s="22">
        <v>1</v>
      </c>
      <c r="IE66" s="23" t="s">
        <v>151</v>
      </c>
      <c r="IF66" s="23"/>
      <c r="IG66" s="23"/>
      <c r="IH66" s="23"/>
      <c r="II66" s="23"/>
    </row>
    <row r="67" spans="1:243" s="22" customFormat="1" ht="38.25">
      <c r="A67" s="49">
        <v>1.54</v>
      </c>
      <c r="B67" s="54" t="s">
        <v>196</v>
      </c>
      <c r="C67" s="37" t="s">
        <v>105</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IA67" s="22">
        <v>1.54</v>
      </c>
      <c r="IB67" s="22" t="s">
        <v>196</v>
      </c>
      <c r="IC67" s="22" t="s">
        <v>105</v>
      </c>
      <c r="IE67" s="23"/>
      <c r="IF67" s="23"/>
      <c r="IG67" s="23"/>
      <c r="IH67" s="23"/>
      <c r="II67" s="23"/>
    </row>
    <row r="68" spans="1:243" s="22" customFormat="1" ht="28.5">
      <c r="A68" s="49">
        <v>1.55</v>
      </c>
      <c r="B68" s="54" t="s">
        <v>197</v>
      </c>
      <c r="C68" s="37" t="s">
        <v>106</v>
      </c>
      <c r="D68" s="67">
        <v>3.38</v>
      </c>
      <c r="E68" s="68" t="s">
        <v>150</v>
      </c>
      <c r="F68" s="65">
        <v>53.05</v>
      </c>
      <c r="G68" s="59"/>
      <c r="H68" s="59"/>
      <c r="I68" s="60" t="s">
        <v>38</v>
      </c>
      <c r="J68" s="61">
        <f>IF(I68="Less(-)",-1,1)</f>
        <v>1</v>
      </c>
      <c r="K68" s="59" t="s">
        <v>39</v>
      </c>
      <c r="L68" s="59" t="s">
        <v>4</v>
      </c>
      <c r="M68" s="62"/>
      <c r="N68" s="59"/>
      <c r="O68" s="59"/>
      <c r="P68" s="63"/>
      <c r="Q68" s="59"/>
      <c r="R68" s="59"/>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38">
        <f>ROUND(total_amount_ba($B$2,$D$2,D68,F68,J68,K68,M68),0)</f>
        <v>179</v>
      </c>
      <c r="BB68" s="64">
        <f>BA68+SUM(N68:AZ68)</f>
        <v>179</v>
      </c>
      <c r="BC68" s="43" t="str">
        <f>SpellNumber(L68,BB68)</f>
        <v>INR  One Hundred &amp; Seventy Nine  Only</v>
      </c>
      <c r="IA68" s="22">
        <v>1.55</v>
      </c>
      <c r="IB68" s="22" t="s">
        <v>197</v>
      </c>
      <c r="IC68" s="22" t="s">
        <v>106</v>
      </c>
      <c r="ID68" s="22">
        <v>3.38</v>
      </c>
      <c r="IE68" s="23" t="s">
        <v>150</v>
      </c>
      <c r="IF68" s="23"/>
      <c r="IG68" s="23"/>
      <c r="IH68" s="23"/>
      <c r="II68" s="23"/>
    </row>
    <row r="69" spans="1:243" s="22" customFormat="1" ht="15.75">
      <c r="A69" s="49">
        <v>1.56</v>
      </c>
      <c r="B69" s="54" t="s">
        <v>144</v>
      </c>
      <c r="C69" s="37" t="s">
        <v>107</v>
      </c>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IA69" s="22">
        <v>1.56</v>
      </c>
      <c r="IB69" s="22" t="s">
        <v>144</v>
      </c>
      <c r="IC69" s="22" t="s">
        <v>107</v>
      </c>
      <c r="IE69" s="23"/>
      <c r="IF69" s="23"/>
      <c r="IG69" s="23"/>
      <c r="IH69" s="23"/>
      <c r="II69" s="23"/>
    </row>
    <row r="70" spans="1:243" s="22" customFormat="1" ht="51">
      <c r="A70" s="49">
        <v>1.57</v>
      </c>
      <c r="B70" s="54" t="s">
        <v>198</v>
      </c>
      <c r="C70" s="37" t="s">
        <v>108</v>
      </c>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IA70" s="22">
        <v>1.57</v>
      </c>
      <c r="IB70" s="22" t="s">
        <v>198</v>
      </c>
      <c r="IC70" s="22" t="s">
        <v>108</v>
      </c>
      <c r="IE70" s="23"/>
      <c r="IF70" s="23"/>
      <c r="IG70" s="23"/>
      <c r="IH70" s="23"/>
      <c r="II70" s="23"/>
    </row>
    <row r="71" spans="1:243" s="22" customFormat="1" ht="28.5">
      <c r="A71" s="49">
        <v>1.58</v>
      </c>
      <c r="B71" s="54" t="s">
        <v>199</v>
      </c>
      <c r="C71" s="37" t="s">
        <v>155</v>
      </c>
      <c r="D71" s="67">
        <v>9</v>
      </c>
      <c r="E71" s="68" t="s">
        <v>149</v>
      </c>
      <c r="F71" s="65">
        <v>266.68</v>
      </c>
      <c r="G71" s="59"/>
      <c r="H71" s="59"/>
      <c r="I71" s="60" t="s">
        <v>38</v>
      </c>
      <c r="J71" s="61">
        <f>IF(I71="Less(-)",-1,1)</f>
        <v>1</v>
      </c>
      <c r="K71" s="59" t="s">
        <v>39</v>
      </c>
      <c r="L71" s="59" t="s">
        <v>4</v>
      </c>
      <c r="M71" s="62"/>
      <c r="N71" s="59"/>
      <c r="O71" s="59"/>
      <c r="P71" s="63"/>
      <c r="Q71" s="59"/>
      <c r="R71" s="59"/>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38">
        <f>ROUND(total_amount_ba($B$2,$D$2,D71,F71,J71,K71,M71),0)</f>
        <v>2400</v>
      </c>
      <c r="BB71" s="64">
        <f>BA71+SUM(N71:AZ71)</f>
        <v>2400</v>
      </c>
      <c r="BC71" s="43" t="str">
        <f>SpellNumber(L71,BB71)</f>
        <v>INR  Two Thousand Four Hundred    Only</v>
      </c>
      <c r="IA71" s="22">
        <v>1.58</v>
      </c>
      <c r="IB71" s="22" t="s">
        <v>199</v>
      </c>
      <c r="IC71" s="22" t="s">
        <v>155</v>
      </c>
      <c r="ID71" s="22">
        <v>9</v>
      </c>
      <c r="IE71" s="23" t="s">
        <v>149</v>
      </c>
      <c r="IF71" s="23"/>
      <c r="IG71" s="23"/>
      <c r="IH71" s="23"/>
      <c r="II71" s="23"/>
    </row>
    <row r="72" spans="1:243" s="22" customFormat="1" ht="28.5">
      <c r="A72" s="49">
        <v>1.59</v>
      </c>
      <c r="B72" s="54" t="s">
        <v>200</v>
      </c>
      <c r="C72" s="37" t="s">
        <v>156</v>
      </c>
      <c r="D72" s="67">
        <v>72</v>
      </c>
      <c r="E72" s="68" t="s">
        <v>149</v>
      </c>
      <c r="F72" s="65">
        <v>327.36</v>
      </c>
      <c r="G72" s="59"/>
      <c r="H72" s="59"/>
      <c r="I72" s="60" t="s">
        <v>38</v>
      </c>
      <c r="J72" s="61">
        <f>IF(I72="Less(-)",-1,1)</f>
        <v>1</v>
      </c>
      <c r="K72" s="59" t="s">
        <v>39</v>
      </c>
      <c r="L72" s="59" t="s">
        <v>4</v>
      </c>
      <c r="M72" s="62"/>
      <c r="N72" s="59"/>
      <c r="O72" s="59"/>
      <c r="P72" s="63"/>
      <c r="Q72" s="59"/>
      <c r="R72" s="59"/>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38">
        <f>ROUND(total_amount_ba($B$2,$D$2,D72,F72,J72,K72,M72),0)</f>
        <v>23570</v>
      </c>
      <c r="BB72" s="64">
        <f>BA72+SUM(N72:AZ72)</f>
        <v>23570</v>
      </c>
      <c r="BC72" s="43" t="str">
        <f>SpellNumber(L72,BB72)</f>
        <v>INR  Twenty Three Thousand Five Hundred &amp; Seventy  Only</v>
      </c>
      <c r="IA72" s="22">
        <v>1.59</v>
      </c>
      <c r="IB72" s="22" t="s">
        <v>200</v>
      </c>
      <c r="IC72" s="22" t="s">
        <v>156</v>
      </c>
      <c r="ID72" s="22">
        <v>72</v>
      </c>
      <c r="IE72" s="23" t="s">
        <v>149</v>
      </c>
      <c r="IF72" s="23"/>
      <c r="IG72" s="23"/>
      <c r="IH72" s="23"/>
      <c r="II72" s="23"/>
    </row>
    <row r="73" spans="1:243" s="22" customFormat="1" ht="28.5">
      <c r="A73" s="49">
        <v>1.6</v>
      </c>
      <c r="B73" s="54" t="s">
        <v>201</v>
      </c>
      <c r="C73" s="37" t="s">
        <v>157</v>
      </c>
      <c r="D73" s="67">
        <v>85</v>
      </c>
      <c r="E73" s="68" t="s">
        <v>149</v>
      </c>
      <c r="F73" s="65">
        <v>635.82</v>
      </c>
      <c r="G73" s="59"/>
      <c r="H73" s="59"/>
      <c r="I73" s="60" t="s">
        <v>38</v>
      </c>
      <c r="J73" s="61">
        <f>IF(I73="Less(-)",-1,1)</f>
        <v>1</v>
      </c>
      <c r="K73" s="59" t="s">
        <v>39</v>
      </c>
      <c r="L73" s="59" t="s">
        <v>4</v>
      </c>
      <c r="M73" s="62"/>
      <c r="N73" s="59"/>
      <c r="O73" s="59"/>
      <c r="P73" s="63"/>
      <c r="Q73" s="59"/>
      <c r="R73" s="59"/>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38">
        <f>ROUND(total_amount_ba($B$2,$D$2,D73,F73,J73,K73,M73),0)</f>
        <v>54045</v>
      </c>
      <c r="BB73" s="64">
        <f>BA73+SUM(N73:AZ73)</f>
        <v>54045</v>
      </c>
      <c r="BC73" s="43" t="str">
        <f>SpellNumber(L73,BB73)</f>
        <v>INR  Fifty Four Thousand  &amp;Forty Five  Only</v>
      </c>
      <c r="IA73" s="22">
        <v>1.6</v>
      </c>
      <c r="IB73" s="22" t="s">
        <v>201</v>
      </c>
      <c r="IC73" s="22" t="s">
        <v>157</v>
      </c>
      <c r="ID73" s="22">
        <v>85</v>
      </c>
      <c r="IE73" s="23" t="s">
        <v>149</v>
      </c>
      <c r="IF73" s="23"/>
      <c r="IG73" s="23"/>
      <c r="IH73" s="23"/>
      <c r="II73" s="23"/>
    </row>
    <row r="74" spans="1:243" s="22" customFormat="1" ht="63.75">
      <c r="A74" s="49">
        <v>1.61</v>
      </c>
      <c r="B74" s="54" t="s">
        <v>202</v>
      </c>
      <c r="C74" s="37" t="s">
        <v>158</v>
      </c>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IA74" s="22">
        <v>1.61</v>
      </c>
      <c r="IB74" s="22" t="s">
        <v>202</v>
      </c>
      <c r="IC74" s="22" t="s">
        <v>158</v>
      </c>
      <c r="IE74" s="23"/>
      <c r="IF74" s="23"/>
      <c r="IG74" s="23"/>
      <c r="IH74" s="23"/>
      <c r="II74" s="23"/>
    </row>
    <row r="75" spans="1:243" s="22" customFormat="1" ht="28.5">
      <c r="A75" s="49">
        <v>1.62</v>
      </c>
      <c r="B75" s="54" t="s">
        <v>203</v>
      </c>
      <c r="C75" s="37" t="s">
        <v>159</v>
      </c>
      <c r="D75" s="67">
        <v>6</v>
      </c>
      <c r="E75" s="68" t="s">
        <v>151</v>
      </c>
      <c r="F75" s="65">
        <v>663.83</v>
      </c>
      <c r="G75" s="59"/>
      <c r="H75" s="59"/>
      <c r="I75" s="60" t="s">
        <v>38</v>
      </c>
      <c r="J75" s="61">
        <f>IF(I75="Less(-)",-1,1)</f>
        <v>1</v>
      </c>
      <c r="K75" s="59" t="s">
        <v>39</v>
      </c>
      <c r="L75" s="59" t="s">
        <v>4</v>
      </c>
      <c r="M75" s="62"/>
      <c r="N75" s="59"/>
      <c r="O75" s="59"/>
      <c r="P75" s="63"/>
      <c r="Q75" s="59"/>
      <c r="R75" s="59"/>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38">
        <f>ROUND(total_amount_ba($B$2,$D$2,D75,F75,J75,K75,M75),0)</f>
        <v>3983</v>
      </c>
      <c r="BB75" s="64">
        <f>BA75+SUM(N75:AZ75)</f>
        <v>3983</v>
      </c>
      <c r="BC75" s="43" t="str">
        <f>SpellNumber(L75,BB75)</f>
        <v>INR  Three Thousand Nine Hundred &amp; Eighty Three  Only</v>
      </c>
      <c r="IA75" s="22">
        <v>1.62</v>
      </c>
      <c r="IB75" s="22" t="s">
        <v>203</v>
      </c>
      <c r="IC75" s="22" t="s">
        <v>159</v>
      </c>
      <c r="ID75" s="22">
        <v>6</v>
      </c>
      <c r="IE75" s="23" t="s">
        <v>151</v>
      </c>
      <c r="IF75" s="23"/>
      <c r="IG75" s="23"/>
      <c r="IH75" s="23"/>
      <c r="II75" s="23"/>
    </row>
    <row r="76" spans="1:243" s="22" customFormat="1" ht="38.25">
      <c r="A76" s="49">
        <v>1.63</v>
      </c>
      <c r="B76" s="54" t="s">
        <v>204</v>
      </c>
      <c r="C76" s="37" t="s">
        <v>160</v>
      </c>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IA76" s="22">
        <v>1.63</v>
      </c>
      <c r="IB76" s="22" t="s">
        <v>204</v>
      </c>
      <c r="IC76" s="22" t="s">
        <v>160</v>
      </c>
      <c r="IE76" s="23"/>
      <c r="IF76" s="23"/>
      <c r="IG76" s="23"/>
      <c r="IH76" s="23"/>
      <c r="II76" s="23"/>
    </row>
    <row r="77" spans="1:243" s="22" customFormat="1" ht="28.5">
      <c r="A77" s="49">
        <v>1.64</v>
      </c>
      <c r="B77" s="54" t="s">
        <v>205</v>
      </c>
      <c r="C77" s="37" t="s">
        <v>161</v>
      </c>
      <c r="D77" s="67">
        <v>6</v>
      </c>
      <c r="E77" s="68" t="s">
        <v>151</v>
      </c>
      <c r="F77" s="65">
        <v>404.87</v>
      </c>
      <c r="G77" s="59"/>
      <c r="H77" s="59"/>
      <c r="I77" s="60" t="s">
        <v>38</v>
      </c>
      <c r="J77" s="61">
        <f>IF(I77="Less(-)",-1,1)</f>
        <v>1</v>
      </c>
      <c r="K77" s="59" t="s">
        <v>39</v>
      </c>
      <c r="L77" s="59" t="s">
        <v>4</v>
      </c>
      <c r="M77" s="62"/>
      <c r="N77" s="59"/>
      <c r="O77" s="59"/>
      <c r="P77" s="63"/>
      <c r="Q77" s="59"/>
      <c r="R77" s="59"/>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38">
        <f>ROUND(total_amount_ba($B$2,$D$2,D77,F77,J77,K77,M77),0)</f>
        <v>2429</v>
      </c>
      <c r="BB77" s="64">
        <f>BA77+SUM(N77:AZ77)</f>
        <v>2429</v>
      </c>
      <c r="BC77" s="43" t="str">
        <f>SpellNumber(L77,BB77)</f>
        <v>INR  Two Thousand Four Hundred &amp; Twenty Nine  Only</v>
      </c>
      <c r="IA77" s="22">
        <v>1.64</v>
      </c>
      <c r="IB77" s="22" t="s">
        <v>205</v>
      </c>
      <c r="IC77" s="22" t="s">
        <v>161</v>
      </c>
      <c r="ID77" s="22">
        <v>6</v>
      </c>
      <c r="IE77" s="23" t="s">
        <v>151</v>
      </c>
      <c r="IF77" s="23"/>
      <c r="IG77" s="23"/>
      <c r="IH77" s="23"/>
      <c r="II77" s="23"/>
    </row>
    <row r="78" spans="1:243" s="22" customFormat="1" ht="76.5">
      <c r="A78" s="49">
        <v>1.65</v>
      </c>
      <c r="B78" s="54" t="s">
        <v>206</v>
      </c>
      <c r="C78" s="37" t="s">
        <v>162</v>
      </c>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IA78" s="22">
        <v>1.65</v>
      </c>
      <c r="IB78" s="22" t="s">
        <v>206</v>
      </c>
      <c r="IC78" s="22" t="s">
        <v>162</v>
      </c>
      <c r="IE78" s="23"/>
      <c r="IF78" s="23"/>
      <c r="IG78" s="23"/>
      <c r="IH78" s="23"/>
      <c r="II78" s="23"/>
    </row>
    <row r="79" spans="1:243" s="22" customFormat="1" ht="28.5">
      <c r="A79" s="49">
        <v>1.66</v>
      </c>
      <c r="B79" s="54" t="s">
        <v>205</v>
      </c>
      <c r="C79" s="37" t="s">
        <v>163</v>
      </c>
      <c r="D79" s="67">
        <v>6</v>
      </c>
      <c r="E79" s="68" t="s">
        <v>151</v>
      </c>
      <c r="F79" s="65">
        <v>622.27</v>
      </c>
      <c r="G79" s="59"/>
      <c r="H79" s="59"/>
      <c r="I79" s="60" t="s">
        <v>38</v>
      </c>
      <c r="J79" s="61">
        <f>IF(I79="Less(-)",-1,1)</f>
        <v>1</v>
      </c>
      <c r="K79" s="59" t="s">
        <v>39</v>
      </c>
      <c r="L79" s="59" t="s">
        <v>4</v>
      </c>
      <c r="M79" s="62"/>
      <c r="N79" s="59"/>
      <c r="O79" s="59"/>
      <c r="P79" s="63"/>
      <c r="Q79" s="59"/>
      <c r="R79" s="59"/>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38">
        <f>ROUND(total_amount_ba($B$2,$D$2,D79,F79,J79,K79,M79),0)</f>
        <v>3734</v>
      </c>
      <c r="BB79" s="64">
        <f>BA79+SUM(N79:AZ79)</f>
        <v>3734</v>
      </c>
      <c r="BC79" s="43" t="str">
        <f>SpellNumber(L79,BB79)</f>
        <v>INR  Three Thousand Seven Hundred &amp; Thirty Four  Only</v>
      </c>
      <c r="IA79" s="22">
        <v>1.66</v>
      </c>
      <c r="IB79" s="22" t="s">
        <v>205</v>
      </c>
      <c r="IC79" s="22" t="s">
        <v>163</v>
      </c>
      <c r="ID79" s="22">
        <v>6</v>
      </c>
      <c r="IE79" s="23" t="s">
        <v>151</v>
      </c>
      <c r="IF79" s="23"/>
      <c r="IG79" s="23"/>
      <c r="IH79" s="23"/>
      <c r="II79" s="23"/>
    </row>
    <row r="80" spans="1:243" s="22" customFormat="1" ht="51">
      <c r="A80" s="49">
        <v>1.67</v>
      </c>
      <c r="B80" s="54" t="s">
        <v>207</v>
      </c>
      <c r="C80" s="37" t="s">
        <v>164</v>
      </c>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IA80" s="22">
        <v>1.67</v>
      </c>
      <c r="IB80" s="22" t="s">
        <v>207</v>
      </c>
      <c r="IC80" s="22" t="s">
        <v>164</v>
      </c>
      <c r="IE80" s="23"/>
      <c r="IF80" s="23"/>
      <c r="IG80" s="23"/>
      <c r="IH80" s="23"/>
      <c r="II80" s="23"/>
    </row>
    <row r="81" spans="1:243" s="22" customFormat="1" ht="28.5">
      <c r="A81" s="49">
        <v>1.68</v>
      </c>
      <c r="B81" s="54" t="s">
        <v>208</v>
      </c>
      <c r="C81" s="37" t="s">
        <v>165</v>
      </c>
      <c r="D81" s="67">
        <v>6</v>
      </c>
      <c r="E81" s="68" t="s">
        <v>151</v>
      </c>
      <c r="F81" s="65">
        <v>621.13</v>
      </c>
      <c r="G81" s="59"/>
      <c r="H81" s="59"/>
      <c r="I81" s="60" t="s">
        <v>38</v>
      </c>
      <c r="J81" s="61">
        <f>IF(I81="Less(-)",-1,1)</f>
        <v>1</v>
      </c>
      <c r="K81" s="59" t="s">
        <v>39</v>
      </c>
      <c r="L81" s="59" t="s">
        <v>4</v>
      </c>
      <c r="M81" s="62"/>
      <c r="N81" s="59"/>
      <c r="O81" s="59"/>
      <c r="P81" s="63"/>
      <c r="Q81" s="59"/>
      <c r="R81" s="59"/>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38">
        <f>ROUND(total_amount_ba($B$2,$D$2,D81,F81,J81,K81,M81),0)</f>
        <v>3727</v>
      </c>
      <c r="BB81" s="64">
        <f>BA81+SUM(N81:AZ81)</f>
        <v>3727</v>
      </c>
      <c r="BC81" s="43" t="str">
        <f>SpellNumber(L81,BB81)</f>
        <v>INR  Three Thousand Seven Hundred &amp; Twenty Seven  Only</v>
      </c>
      <c r="IA81" s="22">
        <v>1.68</v>
      </c>
      <c r="IB81" s="22" t="s">
        <v>208</v>
      </c>
      <c r="IC81" s="22" t="s">
        <v>165</v>
      </c>
      <c r="ID81" s="22">
        <v>6</v>
      </c>
      <c r="IE81" s="23" t="s">
        <v>151</v>
      </c>
      <c r="IF81" s="23"/>
      <c r="IG81" s="23"/>
      <c r="IH81" s="23"/>
      <c r="II81" s="23"/>
    </row>
    <row r="82" spans="1:243" s="22" customFormat="1" ht="96" customHeight="1">
      <c r="A82" s="49">
        <v>1.69</v>
      </c>
      <c r="B82" s="54" t="s">
        <v>145</v>
      </c>
      <c r="C82" s="37" t="s">
        <v>166</v>
      </c>
      <c r="D82" s="67">
        <v>12</v>
      </c>
      <c r="E82" s="68" t="s">
        <v>151</v>
      </c>
      <c r="F82" s="65">
        <v>330.64</v>
      </c>
      <c r="G82" s="59"/>
      <c r="H82" s="59"/>
      <c r="I82" s="60" t="s">
        <v>38</v>
      </c>
      <c r="J82" s="61">
        <f aca="true" t="shared" si="0" ref="J82:J92">IF(I82="Less(-)",-1,1)</f>
        <v>1</v>
      </c>
      <c r="K82" s="59" t="s">
        <v>39</v>
      </c>
      <c r="L82" s="59" t="s">
        <v>4</v>
      </c>
      <c r="M82" s="62"/>
      <c r="N82" s="59"/>
      <c r="O82" s="59"/>
      <c r="P82" s="63"/>
      <c r="Q82" s="59"/>
      <c r="R82" s="59"/>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38">
        <f aca="true" t="shared" si="1" ref="BA82:BA92">ROUND(total_amount_ba($B$2,$D$2,D82,F82,J82,K82,M82),0)</f>
        <v>3968</v>
      </c>
      <c r="BB82" s="64">
        <f aca="true" t="shared" si="2" ref="BB82:BB92">BA82+SUM(N82:AZ82)</f>
        <v>3968</v>
      </c>
      <c r="BC82" s="43" t="str">
        <f aca="true" t="shared" si="3" ref="BC82:BC92">SpellNumber(L82,BB82)</f>
        <v>INR  Three Thousand Nine Hundred &amp; Sixty Eight  Only</v>
      </c>
      <c r="IA82" s="22">
        <v>1.69</v>
      </c>
      <c r="IB82" s="22" t="s">
        <v>145</v>
      </c>
      <c r="IC82" s="22" t="s">
        <v>166</v>
      </c>
      <c r="ID82" s="22">
        <v>12</v>
      </c>
      <c r="IE82" s="23" t="s">
        <v>151</v>
      </c>
      <c r="IF82" s="23"/>
      <c r="IG82" s="23"/>
      <c r="IH82" s="23"/>
      <c r="II82" s="23"/>
    </row>
    <row r="83" spans="1:243" s="22" customFormat="1" ht="15.75">
      <c r="A83" s="49">
        <v>1.7</v>
      </c>
      <c r="B83" s="54" t="s">
        <v>209</v>
      </c>
      <c r="C83" s="37" t="s">
        <v>167</v>
      </c>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IA83" s="22">
        <v>1.7</v>
      </c>
      <c r="IB83" s="22" t="s">
        <v>209</v>
      </c>
      <c r="IC83" s="22" t="s">
        <v>167</v>
      </c>
      <c r="IE83" s="23"/>
      <c r="IF83" s="23"/>
      <c r="IG83" s="23"/>
      <c r="IH83" s="23"/>
      <c r="II83" s="23"/>
    </row>
    <row r="84" spans="1:243" s="22" customFormat="1" ht="255">
      <c r="A84" s="49">
        <v>1.71</v>
      </c>
      <c r="B84" s="54" t="s">
        <v>210</v>
      </c>
      <c r="C84" s="37" t="s">
        <v>168</v>
      </c>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IA84" s="22">
        <v>1.71</v>
      </c>
      <c r="IB84" s="22" t="s">
        <v>210</v>
      </c>
      <c r="IC84" s="22" t="s">
        <v>168</v>
      </c>
      <c r="IE84" s="23"/>
      <c r="IF84" s="23"/>
      <c r="IG84" s="23"/>
      <c r="IH84" s="23"/>
      <c r="II84" s="23"/>
    </row>
    <row r="85" spans="1:243" s="22" customFormat="1" ht="15.75">
      <c r="A85" s="49">
        <v>1.72</v>
      </c>
      <c r="B85" s="54" t="s">
        <v>211</v>
      </c>
      <c r="C85" s="37" t="s">
        <v>169</v>
      </c>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IA85" s="22">
        <v>1.72</v>
      </c>
      <c r="IB85" s="22" t="s">
        <v>211</v>
      </c>
      <c r="IC85" s="22" t="s">
        <v>169</v>
      </c>
      <c r="IE85" s="23"/>
      <c r="IF85" s="23"/>
      <c r="IG85" s="23"/>
      <c r="IH85" s="23"/>
      <c r="II85" s="23"/>
    </row>
    <row r="86" spans="1:243" s="22" customFormat="1" ht="51">
      <c r="A86" s="49">
        <v>1.73</v>
      </c>
      <c r="B86" s="54" t="s">
        <v>212</v>
      </c>
      <c r="C86" s="37" t="s">
        <v>170</v>
      </c>
      <c r="D86" s="67">
        <v>16</v>
      </c>
      <c r="E86" s="68" t="s">
        <v>217</v>
      </c>
      <c r="F86" s="65">
        <v>380.49</v>
      </c>
      <c r="G86" s="59"/>
      <c r="H86" s="59"/>
      <c r="I86" s="60" t="s">
        <v>38</v>
      </c>
      <c r="J86" s="61">
        <f t="shared" si="0"/>
        <v>1</v>
      </c>
      <c r="K86" s="59" t="s">
        <v>39</v>
      </c>
      <c r="L86" s="59" t="s">
        <v>4</v>
      </c>
      <c r="M86" s="62"/>
      <c r="N86" s="59"/>
      <c r="O86" s="59"/>
      <c r="P86" s="63"/>
      <c r="Q86" s="59"/>
      <c r="R86" s="59"/>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38">
        <f t="shared" si="1"/>
        <v>6088</v>
      </c>
      <c r="BB86" s="64">
        <f t="shared" si="2"/>
        <v>6088</v>
      </c>
      <c r="BC86" s="43" t="str">
        <f t="shared" si="3"/>
        <v>INR  Six Thousand  &amp;Eighty Eight  Only</v>
      </c>
      <c r="IA86" s="22">
        <v>1.73</v>
      </c>
      <c r="IB86" s="22" t="s">
        <v>212</v>
      </c>
      <c r="IC86" s="22" t="s">
        <v>170</v>
      </c>
      <c r="ID86" s="22">
        <v>16</v>
      </c>
      <c r="IE86" s="23" t="s">
        <v>217</v>
      </c>
      <c r="IF86" s="23"/>
      <c r="IG86" s="23"/>
      <c r="IH86" s="23"/>
      <c r="II86" s="23"/>
    </row>
    <row r="87" spans="1:243" s="22" customFormat="1" ht="141" customHeight="1">
      <c r="A87" s="49">
        <v>1.74</v>
      </c>
      <c r="B87" s="54" t="s">
        <v>213</v>
      </c>
      <c r="C87" s="37" t="s">
        <v>171</v>
      </c>
      <c r="D87" s="67">
        <v>4.8</v>
      </c>
      <c r="E87" s="68" t="s">
        <v>63</v>
      </c>
      <c r="F87" s="65">
        <v>3981.32</v>
      </c>
      <c r="G87" s="59"/>
      <c r="H87" s="59"/>
      <c r="I87" s="60" t="s">
        <v>38</v>
      </c>
      <c r="J87" s="61">
        <f t="shared" si="0"/>
        <v>1</v>
      </c>
      <c r="K87" s="59" t="s">
        <v>39</v>
      </c>
      <c r="L87" s="59" t="s">
        <v>4</v>
      </c>
      <c r="M87" s="62"/>
      <c r="N87" s="59"/>
      <c r="O87" s="59"/>
      <c r="P87" s="63"/>
      <c r="Q87" s="59"/>
      <c r="R87" s="59"/>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38">
        <f t="shared" si="1"/>
        <v>19110</v>
      </c>
      <c r="BB87" s="64">
        <f t="shared" si="2"/>
        <v>19110</v>
      </c>
      <c r="BC87" s="43" t="str">
        <f t="shared" si="3"/>
        <v>INR  Nineteen Thousand One Hundred &amp; Ten  Only</v>
      </c>
      <c r="IA87" s="22">
        <v>1.74</v>
      </c>
      <c r="IB87" s="22" t="s">
        <v>213</v>
      </c>
      <c r="IC87" s="22" t="s">
        <v>171</v>
      </c>
      <c r="ID87" s="22">
        <v>4.8</v>
      </c>
      <c r="IE87" s="23" t="s">
        <v>63</v>
      </c>
      <c r="IF87" s="23"/>
      <c r="IG87" s="23"/>
      <c r="IH87" s="23"/>
      <c r="II87" s="23"/>
    </row>
    <row r="88" spans="1:243" s="22" customFormat="1" ht="15.75">
      <c r="A88" s="49">
        <v>1.75</v>
      </c>
      <c r="B88" s="54" t="s">
        <v>143</v>
      </c>
      <c r="C88" s="37" t="s">
        <v>172</v>
      </c>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IA88" s="22">
        <v>1.75</v>
      </c>
      <c r="IB88" s="22" t="s">
        <v>143</v>
      </c>
      <c r="IC88" s="22" t="s">
        <v>172</v>
      </c>
      <c r="IE88" s="23"/>
      <c r="IF88" s="23"/>
      <c r="IG88" s="23"/>
      <c r="IH88" s="23"/>
      <c r="II88" s="23"/>
    </row>
    <row r="89" spans="1:243" s="22" customFormat="1" ht="102">
      <c r="A89" s="49">
        <v>1.76</v>
      </c>
      <c r="B89" s="54" t="s">
        <v>214</v>
      </c>
      <c r="C89" s="37" t="s">
        <v>173</v>
      </c>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IA89" s="22">
        <v>1.76</v>
      </c>
      <c r="IB89" s="22" t="s">
        <v>214</v>
      </c>
      <c r="IC89" s="22" t="s">
        <v>173</v>
      </c>
      <c r="IE89" s="23"/>
      <c r="IF89" s="23"/>
      <c r="IG89" s="23"/>
      <c r="IH89" s="23"/>
      <c r="II89" s="23"/>
    </row>
    <row r="90" spans="1:243" s="22" customFormat="1" ht="28.5">
      <c r="A90" s="49">
        <v>1.77</v>
      </c>
      <c r="B90" s="54" t="s">
        <v>215</v>
      </c>
      <c r="C90" s="37" t="s">
        <v>174</v>
      </c>
      <c r="D90" s="67">
        <v>6</v>
      </c>
      <c r="E90" s="68" t="s">
        <v>151</v>
      </c>
      <c r="F90" s="65">
        <v>4919.64</v>
      </c>
      <c r="G90" s="59"/>
      <c r="H90" s="59"/>
      <c r="I90" s="60" t="s">
        <v>38</v>
      </c>
      <c r="J90" s="61">
        <f t="shared" si="0"/>
        <v>1</v>
      </c>
      <c r="K90" s="59" t="s">
        <v>39</v>
      </c>
      <c r="L90" s="59" t="s">
        <v>4</v>
      </c>
      <c r="M90" s="62"/>
      <c r="N90" s="59"/>
      <c r="O90" s="59"/>
      <c r="P90" s="63"/>
      <c r="Q90" s="59"/>
      <c r="R90" s="59"/>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38">
        <f t="shared" si="1"/>
        <v>29518</v>
      </c>
      <c r="BB90" s="64">
        <f t="shared" si="2"/>
        <v>29518</v>
      </c>
      <c r="BC90" s="43" t="str">
        <f t="shared" si="3"/>
        <v>INR  Twenty Nine Thousand Five Hundred &amp; Eighteen  Only</v>
      </c>
      <c r="IA90" s="22">
        <v>1.77</v>
      </c>
      <c r="IB90" s="22" t="s">
        <v>215</v>
      </c>
      <c r="IC90" s="22" t="s">
        <v>174</v>
      </c>
      <c r="ID90" s="22">
        <v>6</v>
      </c>
      <c r="IE90" s="23" t="s">
        <v>151</v>
      </c>
      <c r="IF90" s="23"/>
      <c r="IG90" s="23"/>
      <c r="IH90" s="23"/>
      <c r="II90" s="23"/>
    </row>
    <row r="91" spans="1:243" s="22" customFormat="1" ht="15.75">
      <c r="A91" s="49">
        <v>1.78</v>
      </c>
      <c r="B91" s="54" t="s">
        <v>147</v>
      </c>
      <c r="C91" s="37" t="s">
        <v>175</v>
      </c>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IA91" s="22">
        <v>1.78</v>
      </c>
      <c r="IB91" s="22" t="s">
        <v>147</v>
      </c>
      <c r="IC91" s="22" t="s">
        <v>175</v>
      </c>
      <c r="IE91" s="23"/>
      <c r="IF91" s="23"/>
      <c r="IG91" s="23"/>
      <c r="IH91" s="23"/>
      <c r="II91" s="23"/>
    </row>
    <row r="92" spans="1:243" s="22" customFormat="1" ht="87" customHeight="1">
      <c r="A92" s="49">
        <v>1.79</v>
      </c>
      <c r="B92" s="54" t="s">
        <v>216</v>
      </c>
      <c r="C92" s="37" t="s">
        <v>176</v>
      </c>
      <c r="D92" s="67">
        <v>1</v>
      </c>
      <c r="E92" s="68" t="s">
        <v>219</v>
      </c>
      <c r="F92" s="65">
        <v>177128.45</v>
      </c>
      <c r="G92" s="59"/>
      <c r="H92" s="59"/>
      <c r="I92" s="60" t="s">
        <v>38</v>
      </c>
      <c r="J92" s="61">
        <f t="shared" si="0"/>
        <v>1</v>
      </c>
      <c r="K92" s="59" t="s">
        <v>39</v>
      </c>
      <c r="L92" s="59" t="s">
        <v>4</v>
      </c>
      <c r="M92" s="62"/>
      <c r="N92" s="59"/>
      <c r="O92" s="59"/>
      <c r="P92" s="63"/>
      <c r="Q92" s="59"/>
      <c r="R92" s="59"/>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38">
        <f t="shared" si="1"/>
        <v>177128</v>
      </c>
      <c r="BB92" s="64">
        <f t="shared" si="2"/>
        <v>177128</v>
      </c>
      <c r="BC92" s="43" t="str">
        <f t="shared" si="3"/>
        <v>INR  One Lakh Seventy Seven Thousand One Hundred &amp; Twenty Eight  Only</v>
      </c>
      <c r="IA92" s="22">
        <v>1.79</v>
      </c>
      <c r="IB92" s="22" t="s">
        <v>216</v>
      </c>
      <c r="IC92" s="22" t="s">
        <v>176</v>
      </c>
      <c r="ID92" s="22">
        <v>1</v>
      </c>
      <c r="IE92" s="23" t="s">
        <v>219</v>
      </c>
      <c r="IF92" s="23"/>
      <c r="IG92" s="23"/>
      <c r="IH92" s="23"/>
      <c r="II92" s="23"/>
    </row>
    <row r="93" spans="1:55" ht="28.5">
      <c r="A93" s="55" t="s">
        <v>46</v>
      </c>
      <c r="B93" s="56"/>
      <c r="C93" s="57"/>
      <c r="D93" s="39"/>
      <c r="E93" s="39"/>
      <c r="F93" s="39"/>
      <c r="G93" s="39"/>
      <c r="H93" s="45"/>
      <c r="I93" s="45"/>
      <c r="J93" s="45"/>
      <c r="K93" s="45"/>
      <c r="L93" s="46"/>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47">
        <f>SUM(BA14:BA92)</f>
        <v>596203</v>
      </c>
      <c r="BB93" s="48">
        <f>SUM(BB14:BB92)</f>
        <v>596203</v>
      </c>
      <c r="BC93" s="58" t="str">
        <f>SpellNumber(L93,BB93)</f>
        <v>  Five Lakh Ninety Six Thousand Two Hundred &amp; Three  Only</v>
      </c>
    </row>
    <row r="94" spans="1:55" ht="36.75" customHeight="1">
      <c r="A94" s="25" t="s">
        <v>47</v>
      </c>
      <c r="B94" s="26"/>
      <c r="C94" s="27"/>
      <c r="D94" s="28"/>
      <c r="E94" s="40" t="s">
        <v>52</v>
      </c>
      <c r="F94" s="41"/>
      <c r="G94" s="29"/>
      <c r="H94" s="30"/>
      <c r="I94" s="30"/>
      <c r="J94" s="30"/>
      <c r="K94" s="31"/>
      <c r="L94" s="32"/>
      <c r="M94" s="33"/>
      <c r="N94" s="34"/>
      <c r="O94" s="22"/>
      <c r="P94" s="22"/>
      <c r="Q94" s="22"/>
      <c r="R94" s="22"/>
      <c r="S94" s="22"/>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5">
        <f>IF(ISBLANK(F94),0,IF(E94="Excess (+)",ROUND(BA93+(BA93*F94),2),IF(E94="Less (-)",ROUND(BA93+(BA93*F94*(-1)),2),IF(E94="At Par",BA93,0))))</f>
        <v>0</v>
      </c>
      <c r="BB94" s="36">
        <f>ROUND(BA94,0)</f>
        <v>0</v>
      </c>
      <c r="BC94" s="21" t="str">
        <f>SpellNumber($E$2,BB94)</f>
        <v>INR Zero Only</v>
      </c>
    </row>
    <row r="95" spans="1:55" ht="33.75" customHeight="1">
      <c r="A95" s="24" t="s">
        <v>48</v>
      </c>
      <c r="B95" s="24"/>
      <c r="C95" s="71" t="str">
        <f>SpellNumber($E$2,BB94)</f>
        <v>INR Zero Only</v>
      </c>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row>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2" ht="15"/>
    <row r="263" ht="15"/>
    <row r="264" ht="15"/>
    <row r="265" ht="15"/>
    <row r="266" ht="15"/>
    <row r="267" ht="15"/>
    <row r="268" ht="15"/>
    <row r="269" ht="15"/>
    <row r="270" ht="15"/>
    <row r="271" ht="15"/>
    <row r="273" ht="15"/>
    <row r="274" ht="15"/>
    <row r="275" ht="15"/>
    <row r="276" ht="15"/>
    <row r="277" ht="15"/>
    <row r="278" ht="15"/>
    <row r="279" ht="15"/>
    <row r="280" ht="15"/>
    <row r="281" ht="15"/>
    <row r="282" ht="15"/>
    <row r="283" ht="15"/>
    <row r="284" ht="15"/>
    <row r="285" ht="15"/>
    <row r="286" ht="15"/>
    <row r="287" ht="15"/>
    <row r="288" ht="15"/>
    <row r="290" ht="15"/>
    <row r="291" ht="15"/>
    <row r="292" ht="15"/>
    <row r="293" ht="15"/>
    <row r="294" ht="15"/>
    <row r="296" ht="15"/>
    <row r="297" ht="15"/>
    <row r="298" ht="15"/>
    <row r="299" ht="15"/>
    <row r="300" ht="15"/>
    <row r="301" ht="15"/>
    <row r="302" ht="15"/>
    <row r="304" ht="15"/>
    <row r="305" ht="15"/>
    <row r="306" ht="15"/>
    <row r="307" ht="15"/>
    <row r="308" ht="15"/>
    <row r="309" ht="15"/>
    <row r="311" ht="15"/>
    <row r="312" ht="15"/>
    <row r="313" ht="15"/>
    <row r="314" ht="15"/>
    <row r="315" ht="15"/>
    <row r="316" ht="15"/>
    <row r="317" ht="15"/>
    <row r="318" ht="15"/>
    <row r="319"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7" ht="15"/>
    <row r="378" ht="15"/>
    <row r="379" ht="15"/>
    <row r="380" ht="15"/>
    <row r="381" ht="15"/>
    <row r="382" ht="15"/>
    <row r="383" ht="15"/>
    <row r="384" ht="15"/>
    <row r="385" ht="15"/>
    <row r="386" ht="15"/>
    <row r="387" ht="15"/>
    <row r="388" ht="15"/>
    <row r="389" ht="15"/>
    <row r="390" ht="15"/>
    <row r="391" ht="15"/>
    <row r="393" ht="15"/>
    <row r="394" ht="15"/>
    <row r="395" ht="15"/>
    <row r="396" ht="15"/>
    <row r="397" ht="15"/>
    <row r="398" ht="15"/>
    <row r="399" ht="15"/>
    <row r="400" ht="15"/>
    <row r="401" ht="15"/>
    <row r="402" ht="15"/>
    <row r="403" ht="15"/>
    <row r="404" ht="15"/>
    <row r="405" ht="15"/>
    <row r="406" ht="15"/>
    <row r="408" ht="15"/>
    <row r="409" ht="15"/>
    <row r="410" ht="15"/>
    <row r="411" ht="15"/>
    <row r="412" ht="15"/>
    <row r="413" ht="15"/>
    <row r="414" ht="15"/>
    <row r="416" ht="15"/>
    <row r="417" ht="15"/>
    <row r="418" ht="15"/>
    <row r="419" ht="15"/>
    <row r="421" ht="15"/>
    <row r="422" ht="15"/>
    <row r="423" ht="15"/>
    <row r="424" ht="15"/>
    <row r="425" ht="15"/>
    <row r="427" ht="15"/>
    <row r="428" ht="15"/>
    <row r="429" ht="15"/>
    <row r="430" ht="15"/>
    <row r="431" ht="15"/>
    <row r="432" ht="15"/>
    <row r="433" ht="15"/>
    <row r="434" ht="15"/>
    <row r="436" ht="15"/>
    <row r="437" ht="15"/>
    <row r="438" ht="15"/>
    <row r="439" ht="15"/>
    <row r="440" ht="15"/>
    <row r="442" ht="15"/>
    <row r="443" ht="15"/>
    <row r="444" ht="15"/>
    <row r="445" ht="15"/>
    <row r="446" ht="15"/>
    <row r="447" ht="15"/>
    <row r="448" ht="15"/>
    <row r="449" ht="15"/>
    <row r="450" ht="15"/>
    <row r="451" ht="15"/>
    <row r="452" ht="15"/>
    <row r="453" ht="15"/>
    <row r="454" ht="15"/>
    <row r="455" ht="15"/>
    <row r="456" ht="15"/>
    <row r="458"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sheetData>
  <sheetProtection password="D850" sheet="1"/>
  <autoFilter ref="A11:BC95"/>
  <mergeCells count="50">
    <mergeCell ref="D88:BC88"/>
    <mergeCell ref="D91:BC91"/>
    <mergeCell ref="D44:BC44"/>
    <mergeCell ref="D46:BC46"/>
    <mergeCell ref="D47:BC47"/>
    <mergeCell ref="D51:BC51"/>
    <mergeCell ref="D57:BC57"/>
    <mergeCell ref="D59:BC59"/>
    <mergeCell ref="D50:BC50"/>
    <mergeCell ref="D67:BC67"/>
    <mergeCell ref="A1:L1"/>
    <mergeCell ref="A4:BC4"/>
    <mergeCell ref="A5:BC5"/>
    <mergeCell ref="A6:BC6"/>
    <mergeCell ref="A7:BC7"/>
    <mergeCell ref="D13:BC13"/>
    <mergeCell ref="B8:BC8"/>
    <mergeCell ref="A9:BC9"/>
    <mergeCell ref="C95:BC95"/>
    <mergeCell ref="D14:BC14"/>
    <mergeCell ref="D65:BC65"/>
    <mergeCell ref="D55:BC55"/>
    <mergeCell ref="D22:BC22"/>
    <mergeCell ref="D40:BC40"/>
    <mergeCell ref="D16:BC16"/>
    <mergeCell ref="D19:BC19"/>
    <mergeCell ref="D24:BC24"/>
    <mergeCell ref="D25:BC25"/>
    <mergeCell ref="D32:BC32"/>
    <mergeCell ref="D21:BC21"/>
    <mergeCell ref="D26:BC26"/>
    <mergeCell ref="D28:BC28"/>
    <mergeCell ref="D29:BC29"/>
    <mergeCell ref="D34:BC34"/>
    <mergeCell ref="D36:BC36"/>
    <mergeCell ref="D38:BC38"/>
    <mergeCell ref="D41:BC41"/>
    <mergeCell ref="D53:BC53"/>
    <mergeCell ref="D63:BC63"/>
    <mergeCell ref="D62:BC62"/>
    <mergeCell ref="D85:BC85"/>
    <mergeCell ref="D78:BC78"/>
    <mergeCell ref="D84:BC84"/>
    <mergeCell ref="D89:BC89"/>
    <mergeCell ref="D69:BC69"/>
    <mergeCell ref="D74:BC74"/>
    <mergeCell ref="D76:BC76"/>
    <mergeCell ref="D70:BC70"/>
    <mergeCell ref="D80:BC80"/>
    <mergeCell ref="D83:BC8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4">
      <formula1>IF(E94="Select",-1,IF(E94="At Par",0,0))</formula1>
      <formula2>IF(E94="Select",-1,IF(E94="At Par",0,0.99))</formula2>
    </dataValidation>
    <dataValidation type="list" allowBlank="1" showErrorMessage="1" sqref="E9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4">
      <formula1>0</formula1>
      <formula2>99.9</formula2>
    </dataValidation>
    <dataValidation type="list" allowBlank="1" showErrorMessage="1" sqref="D13:D14 K15 D16 K17:K18 D19 K20 D21:D22 K23 D24:D26 K27 D28:D29 K30:K31 D32 K33 D34 K35 D36 K37 D38 K39 D40:D41 K42:K43 D44 K45 D46:D47 K48:K49 D50:D51 K52 D53 K54 D55 K56 D57 K58 D59 K60:K61 D62:D63 K64 D65 K66 D67 K68 D69:D70 K71:K73 D74 K75 D76 K77 D78 K79 D80 K81:K82 D83:D85 K86:K87 D88:D89 K90 K92 D9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0 G23:H23 G27:H27 G30:H31 G33:H33 G35:H35 G37:H37 G39:H39 G42:H43 G45:H45 G48:H49 G52:H52 G54:H54 G56:H56 G58:H58 G60:H61 G64:H64 G66:H66 G68:H68 G71:H73 G75:H75 G77:H77 G79:H79 G81:H82 G86:H87 G90:H90 G92:H92">
      <formula1>0</formula1>
      <formula2>999999999999999</formula2>
    </dataValidation>
    <dataValidation allowBlank="1" showInputMessage="1" showErrorMessage="1" promptTitle="Addition / Deduction" prompt="Please Choose the correct One" sqref="J15 J17:J18 J20 J23 J27 J30:J31 J33 J35 J37 J39 J42:J43 J45 J48:J49 J52 J54 J56 J58 J60:J61 J64 J66 J68 J71:J73 J75 J77 J79 J81:J82 J86:J87 J90 J92">
      <formula1>0</formula1>
      <formula2>0</formula2>
    </dataValidation>
    <dataValidation type="list" showErrorMessage="1" sqref="I15 I17:I18 I20 I23 I27 I30:I31 I33 I35 I37 I39 I42:I43 I45 I48:I49 I52 I54 I56 I58 I60:I61 I64 I66 I68 I71:I73 I75 I77 I79 I81:I82 I86:I87 I90 I9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0 N23:O23 N27:O27 N30:O31 N33:O33 N35:O35 N37:O37 N39:O39 N42:O43 N45:O45 N48:O49 N52:O52 N54:O54 N56:O56 N58:O58 N60:O61 N64:O64 N66:O66 N68:O68 N71:O73 N75:O75 N77:O77 N79:O79 N81:O82 N86:O87 N90:O90 N92:O9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 R23 R27 R30:R31 R33 R35 R37 R39 R42:R43 R45 R48:R49 R52 R54 R56 R58 R60:R61 R64 R66 R68 R71:R73 R75 R77 R79 R81:R82 R86:R87 R90 R9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 Q23 Q27 Q30:Q31 Q33 Q35 Q37 Q39 Q42:Q43 Q45 Q48:Q49 Q52 Q54 Q56 Q58 Q60:Q61 Q64 Q66 Q68 Q71:Q73 Q75 Q77 Q79 Q81:Q82 Q86:Q87 Q90 Q9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 M23 M27 M30:M31 M33 M35 M37 M39 M42:M43 M45 M48:M49 M52 M54 M56 M58 M60:M61 M64 M66 M68 M71:M73 M75 M77 M79 M81:M82 M86:M87 M90 M92">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D18 D20 D23 D27 D30:D31 D33 D35 D37 D39 D42:D43 D45 D48:D49 D52 D54 D56 D58 D60:D61 D64 D66 D68 D71:D73 D75 D77 D79 D81:D82 D86:D87 D90 D9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F18 F20 F23 F27 F30:F31 F33 F35 F37 F39 F42:F43 F45 F48:F49 F52 F54 F56 F58 F60:F61 F64 F66 F68 F71:F73 F75 F77 F79 F81:F82 F86:F87 F90 F92">
      <formula1>0</formula1>
      <formula2>999999999999999</formula2>
    </dataValidation>
    <dataValidation type="list" allowBlank="1" showInputMessage="1" showErrorMessage="1" sqref="L86 L87 L88 L89 L9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92 L91">
      <formula1>"INR"</formula1>
    </dataValidation>
    <dataValidation allowBlank="1" showInputMessage="1" showErrorMessage="1" promptTitle="Itemcode/Make" prompt="Please enter text" sqref="C14:C92">
      <formula1>0</formula1>
      <formula2>0</formula2>
    </dataValidation>
    <dataValidation type="decimal" allowBlank="1" showInputMessage="1" showErrorMessage="1" errorTitle="Invalid Entry" error="Only Numeric Values are allowed. " sqref="A14:A92">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2023-06-22T06:14:37Z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