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'BoQ1'!$A$11:$BC$52</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<sst xmlns="http://schemas.openxmlformats.org/spreadsheetml/2006/main" count="401" uniqueCount="164">
  <si>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</si>
  <si>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</si>
  <si>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</si>
  <si>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</si>
  <si>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</si>
  <si>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</si>
  <si>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</si>
  <si>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</si>
  <si>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</si>
  <si>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</si>
  <si>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</si>
  <si>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</si>
  <si>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</si>
  <si>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</si>
  <si>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</si>
  <si>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</si>
  <si>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</si>
  <si>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</si>
  <si>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</si>
  <si>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</si>
  <si>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</si>
  <si>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</si>
  <si>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</si>
  <si>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</si>
  <si>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</si>
  <si>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</si>
  <si>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</si>
  <si>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</si>
  <si>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</si>
  <si>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</si>
  <si>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</si>
  <si>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</si>
  <si>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</si>
  <si>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</si>
  <si>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</si>
  <si>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</si>
  <si>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</si>
  <si>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</si>
  <si>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</si>
  <si>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</si>
  <si>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</si>
  <si>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</si>
  <si>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</si>
  <si>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</si>
  <si>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</si>
  <si>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</si>
  <si>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</si>
  <si>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</si>
  <si>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</si>
  <si>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</si>
  <si>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</si>
  <si>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</si>
  <si>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</si>
  <si>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</si>
  <si>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</si>
  <si>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</si>
  <si>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</si>
  <si>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</si>
  <si>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</si>
  <si>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</si>
  <si>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</si>
  <si>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</si>
  <si>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</si>
  <si>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</si>
  <si>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</si>
  <si>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</si>
  <si>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</si>
  <si>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</si>
  <si>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</si>
  <si>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</si>
  <si>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</si>
  <si>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</si>
  <si>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</si>
  <si>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</si>
  <si>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</si>
  <si>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</si>
  <si>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</si>
  <si>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</si>
  <si>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</si>
  <si>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</si>
  <si>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Mtr.</t>
  </si>
  <si>
    <t>Nos.</t>
  </si>
  <si>
    <t>Component</t>
  </si>
  <si>
    <t xml:space="preserve">Supply installation testing and commissioning of cubical type LT panel-01 (IEC 61439 ) suitable for 4000Amp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</si>
  <si>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The panel shall be equipped with relays, timers set of CT's for metering &amp; protection and energy analyser/meter (on all incomer and outgoing feeders)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</si>
  <si>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 xml:space="preserve">Incoming </t>
  </si>
  <si>
    <t>2 No's 4000A, FP,  EDO,50KA, ACB with microprocessor release (O/L, S/C &amp; E/F protention) saftey shutter,SCM, CC, 4NO+4NC Aux. Contacts, interlock, shunt Trip contact T&amp;C. etc. suitable to connect with the bus duct and through cables. ABB-Emax2/ Schneider MTZ/Siemens 3VA</t>
  </si>
  <si>
    <t>Both Incomer shall have class-b SPD of DEHN make. With 50KA 40A MPCB Protection.</t>
  </si>
  <si>
    <t>OutGoing:</t>
  </si>
  <si>
    <t>4 nos. 400 A, FP, 36 kA,MCCB with thermomagnetic release O/C,S/C protection, rotary  operated handle mechanism-4Nos, FP Spreader(8x4=32Nos) for MCCB 400A- 4 Nos</t>
  </si>
  <si>
    <t xml:space="preserve">all out goings with ON.OFF, Trip, Spring charge indication.communicable type Digital multifunction energy meter(RS 485).Digital Amp meter with selector switches etc. </t>
  </si>
  <si>
    <t xml:space="preserve">Note : All ACBs and MCCB's aux. contacts for ON/OFF and trip spare contacts to be wired up to terminal block. </t>
  </si>
  <si>
    <t>The panel shall be equipped with relays, timers set of CT's for metering &amp; protection and energy analyser/meter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</si>
  <si>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All the Incomer shall have class-b SPD of DEHN make. With 50KA 40A MPCB Protection.</t>
  </si>
  <si>
    <t xml:space="preserve">OutGoing: </t>
  </si>
  <si>
    <t xml:space="preserve">all outgoings with ON,OFF,Trip, spring charge indication. Communicable Digital multifunction energy meter(RS 485) . Digital Amp meter with selector switches etc. </t>
  </si>
  <si>
    <t>S&amp;I, testing &amp; commissioning 4000 amp   TPN aluminum bus duct with MS enclosure,  as pe r enclosed  specifications     E-02.</t>
  </si>
  <si>
    <t>S&amp;I, testing &amp; commissioning  4000amp TPN copper  flexible links to connect tranformer LT bus duct as per enclosed  specifications E-02.</t>
  </si>
  <si>
    <t>Earthing with G.I. earth plate 600 mm X 600 mm X 6 mm thick
including accessories, and providing masonry enclosure with
cover plate having locking arrangement and watering pipe of
2.7 metre long etc. with charcoal/ coke and salt as required.</t>
  </si>
  <si>
    <t>Providing and fixing 25 mm X 5 mm G.I. strip on surface or in recess for connections etc. as required.</t>
  </si>
  <si>
    <t>Supplying and making end termination with brass compression gland and aluminium lugs for following size of PVC insulated and PVC sheathed / XLPE aluminium conductor cable of 1.1 KV grade as required.</t>
  </si>
  <si>
    <t xml:space="preserve">3½ X 400 sq. mm (82mm) </t>
  </si>
  <si>
    <t>Supplying and making straight through joint with heat
shrinkable kit including ferrules and other jointing materials for
following size of PVC insulated and PVC sheathed / XLPE
aluminium conductor cable of 1.1 KV grade as required.</t>
  </si>
  <si>
    <t>3½ X 300 sq. mm</t>
  </si>
  <si>
    <t xml:space="preserve">breaker control  switch TNC, Digital voltmeter/Ammeter Cl-1.0 with selector switch, Electronic KWH meter Cl-1.0, CT-4000/5A, Cl1.0, 15KVA cast rasin for metering, protection CTs 4000/5A, Cl-5P10, 15VA cast rasin IDMT relay , Trip circuit supervision relay , Phase indicating Lamp LED Type"Red, Tellow, Blue" Auto / Amnual selector switch Auxiliary contactors with 2NO+2NC , 2A SP MCB 10KA for cont. CKT. </t>
  </si>
  <si>
    <t>Bus bar: 1 No.4000 A, 50HZ,  FP, Aliminium Bus Bar</t>
  </si>
  <si>
    <t>2 nos.2500 A, FP, EDO, 50 kA ACB with MPR based release (O/L, S/C &amp; E/F protection) safety shutter, Aux. contacts 4NONC-2Nos, Breaker control switch TNC- 2Nos. 2A SP MCB 10KA for cont. CKT- 2nos.</t>
  </si>
  <si>
    <t>2 nos.1600 A, FP, EDO, 50 kA ACB with MPR based release (O/L, S/C &amp; E/F protection) safety shutter, Aux. contacts 4NONC-2Nos, Breaker control switch TNC- 2Nos. 2A SP MCB 10KA for cont. CKT- 2nos.</t>
  </si>
  <si>
    <t>3 nos. 800 A, FP, 36 kA,MCCB with thermomagnetic release O/C,S/C protection, rotary  operated handle mechanism-3Nos, FP Spreader(8x3=24Nos) for MCCB 800A- 3 Nos</t>
  </si>
  <si>
    <t>2 nos. 630 A, FP, 36 kA,MCCB with thermomagnetic release O/C,S/C protection, rotary  operated handle mechanism-2Nos, FP Spreader(8x2=16Nos) for MCCB 630A- 2Nos</t>
  </si>
  <si>
    <t xml:space="preserve">Supply installation testing and commissioning of cubical type DG set LT panel -2 (IEC 61439), suitable for 1600 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</si>
  <si>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3 No's 1250A, FP,  50KA, 4 pole ACB ( for 3x750 KVA SG sets) with microprocessor release (O/L, S/C &amp; E/F protention) saftey shutter,SCM, CC, 4NO+4NC Aux. Contacts, interlock, shunt Trip contact T&amp;C. etc. with 2 nos. 1250 A bus coupler (DG1 &amp; DG2) (DG2-DG3) with all protections and metering.</t>
  </si>
  <si>
    <t xml:space="preserve">breaker control  switch TNC, Digital voltmeter/Ammeter Cl-1.0 with selector switch, Electronic KWH meter Cl-1.0, CT-1250/5A, Cl1.0, 15VA cast rasin for metering, protection CTs 1250/5A, Cl-5P10, 15VA cast rasin IDMT relay , Trip circuit supervision relay , Phase indicating Lamp LED Type"Red, Tellow, Blue" Auto / Amnual selector switch Auxiliary contactors with 2NO+2NC , 2A SP MCB 10KA for cont. CKT. </t>
  </si>
  <si>
    <t>Bus bar: 1 No.1600 A, 50HZ,  FP, Aliminium Bus Bar</t>
  </si>
  <si>
    <t>3 nos. 800 A, FP, 36 kA,MCCB with thermomagnetic release O/C,S/C protection, rotary  operated handle mechanism- 3Nos, 2A SP MCB for cont. CKT.- 3 Nos</t>
  </si>
  <si>
    <t>8 nos. 400 A, FP, 36 kA,MCCB with thermomagnetic release O/C,S/C protection, rotary  operated handle mechanism- 8Nos, 2A SP MCB for cont. CKT.- 8 Nos</t>
  </si>
  <si>
    <t>4 nos. 250 A, FP, 36 kA,MCCB with thermomagnetic release O/C,S/C protection - 3nos, rotary  operated handle mechanism-4Nos,  FP Spreader for MCCB 250A- 4 Nos</t>
  </si>
  <si>
    <t>No.</t>
  </si>
  <si>
    <t>Set</t>
  </si>
  <si>
    <t>INR Zero Only</t>
  </si>
  <si>
    <t>Excess (+)</t>
  </si>
  <si>
    <t>EARTH WORK</t>
  </si>
  <si>
    <t>CEMENT CONCRETE (CAST IN SITU)</t>
  </si>
  <si>
    <t>Providing and laying in position cement concrete of specified grade excluding the cost of centering and shuttering - All work up to plinth level :</t>
  </si>
  <si>
    <t>MASONRY WORK</t>
  </si>
  <si>
    <t>WOOD AND P. V. C. WORK</t>
  </si>
  <si>
    <t>250x16 mm</t>
  </si>
  <si>
    <t>125 mm</t>
  </si>
  <si>
    <t>STEEL WORK</t>
  </si>
  <si>
    <t>Steel work welded in built up sections/ framed work, including cutting, hoisting, fixing in position and applying a priming coat of approved steel primer using structural steel etc. as required.</t>
  </si>
  <si>
    <t>FLOORING</t>
  </si>
  <si>
    <t>ROOFING</t>
  </si>
  <si>
    <t>FINISHING</t>
  </si>
  <si>
    <t>Two or more coats on new work</t>
  </si>
  <si>
    <t>Painting with synthetic enamel paint of approved brand and manufacture to give an even shade :</t>
  </si>
  <si>
    <t>cum</t>
  </si>
  <si>
    <t>sqm</t>
  </si>
  <si>
    <t>kg</t>
  </si>
  <si>
    <t>each</t>
  </si>
  <si>
    <t>Tender Inviting Authority: DOIP, IIT Kanpur</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</si>
  <si>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</si>
  <si>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Finishing walls with Acrylic Smooth exterior paint of required shade :</t>
  </si>
  <si>
    <t>New work (Two or more coat applied @ 1.67 ltr/10 sqm over and including priming coat of exterior primer applied @ 2.20 kg/10 sqm)</t>
  </si>
  <si>
    <t>NEW TECHNOLOGIES AND MATERIALS</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</si>
  <si>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</si>
  <si>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</si>
  <si>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1:4:8 (1 Cement : 4 coarse sand (zone-III) derived from natural sources : 8 graded stone aggregate 40 mm nominal size derived from natural sources)</t>
  </si>
  <si>
    <t>Brick work with common burnt clay modular bricks of class designation 7.5 in exposed brick work including making horizontal and vertical grooves 10mm wide 12 mm deep complete in cement mortar 1:6 (1 cement : 6 coarse sand).</t>
  </si>
  <si>
    <t>From ground level upto plinth level</t>
  </si>
  <si>
    <t>Providing and fixing ISI marked, IS : 1341, M.S. heavy weight butt hinges with necessary screws etc. complete :</t>
  </si>
  <si>
    <t>100x75x3.50 mm</t>
  </si>
  <si>
    <t>Providing and fixing ISI marked oxidised M.S. sliding door bolts with nuts and screws etc. complete :</t>
  </si>
  <si>
    <t>Providing and fixing ISI marked oxidised M.S. handles conforming to IS:4992 with necessary screws etc. complete :</t>
  </si>
  <si>
    <t>In gratings, frames, guard bar, ladder, railings, brackets, gates and similar works</t>
  </si>
  <si>
    <t>10 x 80 mm</t>
  </si>
  <si>
    <t>Cement concrete pavement with 1:2:4 (1 cement : 2 coarse sand : 4 graded stone aggregate 20 mm nominal size), including finishing complete.</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</si>
  <si>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</si>
  <si>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</si>
  <si>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2 mm thick flat</t>
  </si>
  <si>
    <t>Pointing on brick work or brick flooring with cement mortar 1:3 (1 cement : 3 fine sand):</t>
  </si>
  <si>
    <t>Flush / Ruled/ Struck or weathered pointing</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</si>
  <si>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</si>
  <si>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Name of Work: Providing shed and side enclosure on existing platform at back of WL102</t>
  </si>
  <si>
    <t>NIT No :   Civil/04/08/2023-1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</si>
</sst>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16"/>
      <color indexed="8"/>
      <name val="Calibri"/>
      <family val="2"/>
    </font>
    <font>
      <b/>
      <sz val="14"/>
      <name val="Arial"/>
      <family val="2"/>
    </font>
    <font>
      <sz val="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12" fillId="0" borderId="11" xfId="67" applyNumberFormat="1" applyFont="1" applyFill="1" applyBorder="1" applyAlignment="1" applyProtection="1">
      <alignment vertical="center" wrapText="1"/>
      <protection locked="0"/>
    </xf>
    <xf numFmtId="2" fontId="19" fillId="0" borderId="13" xfId="59" applyNumberFormat="1" applyFont="1" applyFill="1" applyBorder="1" applyAlignment="1">
      <alignment vertical="top"/>
      <protection/>
    </xf>
    <xf numFmtId="10" fontId="18" fillId="33" borderId="11" xfId="67"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2" fontId="14" fillId="0" borderId="15"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21" fillId="0" borderId="16" xfId="56" applyNumberFormat="1" applyFont="1" applyFill="1" applyBorder="1" applyAlignment="1">
      <alignment horizontal="center" vertical="top" wrapText="1"/>
      <protection/>
    </xf>
    <xf numFmtId="0" fontId="5" fillId="0" borderId="0" xfId="56" applyNumberFormat="1" applyFont="1" applyFill="1" applyAlignment="1">
      <alignment vertical="top" wrapText="1"/>
      <protection/>
    </xf>
    <xf numFmtId="0" fontId="7" fillId="0" borderId="10" xfId="59" applyFont="1" applyBorder="1" applyAlignment="1">
      <alignment horizontal="left" vertical="top"/>
      <protection/>
    </xf>
    <xf numFmtId="0" fontId="7" fillId="0" borderId="17" xfId="59" applyFont="1" applyBorder="1" applyAlignment="1">
      <alignment horizontal="left" vertical="top"/>
      <protection/>
    </xf>
    <xf numFmtId="0" fontId="15" fillId="0" borderId="12" xfId="56" applyFont="1" applyBorder="1" applyAlignment="1">
      <alignment vertical="top"/>
      <protection/>
    </xf>
    <xf numFmtId="0" fontId="17" fillId="33" borderId="11" xfId="59" applyFont="1" applyFill="1" applyBorder="1" applyAlignment="1" applyProtection="1">
      <alignment vertical="center" wrapText="1"/>
      <protection locked="0"/>
    </xf>
    <xf numFmtId="0" fontId="15" fillId="0" borderId="11" xfId="59" applyFont="1" applyBorder="1" applyAlignment="1">
      <alignment vertical="top"/>
      <protection/>
    </xf>
    <xf numFmtId="0" fontId="4" fillId="0" borderId="11" xfId="56" applyFont="1" applyBorder="1" applyAlignment="1">
      <alignment vertical="top"/>
      <protection/>
    </xf>
    <xf numFmtId="0" fontId="12" fillId="0" borderId="11" xfId="59" applyFont="1" applyBorder="1" applyAlignment="1" applyProtection="1">
      <alignment vertical="center" wrapText="1"/>
      <protection locked="0"/>
    </xf>
    <xf numFmtId="0" fontId="16" fillId="0" borderId="11" xfId="59" applyFont="1" applyBorder="1" applyAlignment="1">
      <alignment vertical="center" wrapText="1"/>
      <protection/>
    </xf>
    <xf numFmtId="0" fontId="4" fillId="0" borderId="0" xfId="56" applyFont="1" applyAlignment="1">
      <alignment vertical="top"/>
      <protection/>
    </xf>
    <xf numFmtId="2" fontId="14" fillId="0" borderId="18" xfId="59" applyNumberFormat="1" applyFont="1" applyBorder="1" applyAlignment="1">
      <alignment horizontal="right" vertical="top"/>
      <protection/>
    </xf>
    <xf numFmtId="0" fontId="4" fillId="0" borderId="13" xfId="59" applyFont="1" applyBorder="1" applyAlignment="1">
      <alignment vertical="top" wrapText="1"/>
      <protection/>
    </xf>
    <xf numFmtId="0" fontId="7" fillId="0" borderId="15" xfId="59" applyFont="1" applyBorder="1" applyAlignment="1">
      <alignment horizontal="left" vertical="top"/>
      <protection/>
    </xf>
    <xf numFmtId="0" fontId="7" fillId="0" borderId="19" xfId="59" applyFont="1" applyBorder="1" applyAlignment="1">
      <alignment horizontal="left" vertical="top"/>
      <protection/>
    </xf>
    <xf numFmtId="0" fontId="4" fillId="0" borderId="20" xfId="59" applyFont="1" applyBorder="1" applyAlignment="1">
      <alignment vertical="top"/>
      <protection/>
    </xf>
    <xf numFmtId="0" fontId="4" fillId="0" borderId="0" xfId="59" applyFont="1" applyAlignment="1">
      <alignment vertical="top"/>
      <protection/>
    </xf>
    <xf numFmtId="0" fontId="14" fillId="0" borderId="21" xfId="59" applyFont="1" applyBorder="1" applyAlignment="1">
      <alignment vertical="top"/>
      <protection/>
    </xf>
    <xf numFmtId="0" fontId="4" fillId="0" borderId="21" xfId="59" applyFont="1" applyBorder="1" applyAlignment="1">
      <alignment vertical="top"/>
      <protection/>
    </xf>
    <xf numFmtId="2" fontId="14" fillId="0" borderId="22" xfId="59" applyNumberFormat="1" applyFont="1" applyBorder="1" applyAlignment="1">
      <alignment vertical="top"/>
      <protection/>
    </xf>
    <xf numFmtId="0" fontId="4" fillId="0" borderId="23" xfId="59" applyFont="1" applyBorder="1" applyAlignment="1">
      <alignment vertical="top" wrapText="1"/>
      <protection/>
    </xf>
    <xf numFmtId="0" fontId="16" fillId="0" borderId="11" xfId="59" applyFont="1" applyFill="1" applyBorder="1" applyAlignment="1" applyProtection="1">
      <alignment vertical="center" wrapText="1"/>
      <protection locked="0"/>
    </xf>
    <xf numFmtId="2" fontId="7" fillId="0" borderId="18"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left" vertical="top"/>
      <protection locked="0"/>
    </xf>
    <xf numFmtId="2" fontId="4" fillId="0" borderId="11" xfId="59" applyNumberFormat="1" applyFont="1" applyFill="1" applyBorder="1" applyAlignment="1">
      <alignment horizontal="left" vertical="top"/>
      <protection/>
    </xf>
    <xf numFmtId="2" fontId="4" fillId="0" borderId="11" xfId="56" applyNumberFormat="1" applyFont="1" applyFill="1" applyBorder="1" applyAlignment="1">
      <alignment horizontal="left" vertical="top"/>
      <protection/>
    </xf>
    <xf numFmtId="2" fontId="7" fillId="33" borderId="11"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left" vertical="top" wrapText="1"/>
      <protection locked="0"/>
    </xf>
    <xf numFmtId="2" fontId="7" fillId="0" borderId="12" xfId="56" applyNumberFormat="1" applyFont="1" applyFill="1" applyBorder="1" applyAlignment="1" applyProtection="1">
      <alignment horizontal="left" vertical="top" wrapText="1"/>
      <protection locked="0"/>
    </xf>
    <xf numFmtId="2" fontId="7" fillId="0" borderId="24" xfId="58" applyNumberFormat="1" applyFont="1" applyFill="1" applyBorder="1" applyAlignment="1">
      <alignment horizontal="left" vertical="top"/>
      <protection/>
    </xf>
    <xf numFmtId="0" fontId="4" fillId="0" borderId="16" xfId="59" applyNumberFormat="1" applyFont="1" applyFill="1" applyBorder="1" applyAlignment="1">
      <alignment horizontal="left" vertical="top" wrapText="1"/>
      <protection/>
    </xf>
    <xf numFmtId="2" fontId="7" fillId="0" borderId="16" xfId="59" applyNumberFormat="1" applyFont="1" applyFill="1" applyBorder="1" applyAlignment="1">
      <alignment horizontal="center" vertical="center"/>
      <protection/>
    </xf>
    <xf numFmtId="0" fontId="58" fillId="0" borderId="16" xfId="0" applyFont="1" applyFill="1" applyBorder="1" applyAlignment="1">
      <alignment horizontal="center" vertical="center"/>
    </xf>
    <xf numFmtId="0" fontId="0" fillId="0" borderId="16" xfId="0" applyFill="1" applyBorder="1" applyAlignment="1">
      <alignment horizontal="center" vertical="center"/>
    </xf>
    <xf numFmtId="0" fontId="0" fillId="0" borderId="16" xfId="0" applyFill="1" applyBorder="1" applyAlignment="1">
      <alignment horizontal="center" vertical="center" wrapText="1"/>
    </xf>
    <xf numFmtId="0" fontId="23" fillId="0" borderId="16" xfId="0" applyFont="1" applyFill="1" applyBorder="1" applyAlignment="1">
      <alignment horizontal="left" vertical="center" wrapText="1"/>
    </xf>
    <xf numFmtId="2" fontId="0" fillId="0" borderId="16" xfId="0" applyNumberFormat="1" applyFill="1" applyBorder="1" applyAlignment="1">
      <alignment horizontal="center" vertical="center"/>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0" borderId="27"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20"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52"/>
  <sheetViews>
    <sheetView showGridLines="0" zoomScale="75" zoomScaleNormal="75" zoomScalePageLayoutView="0" workbookViewId="0" topLeftCell="A1">
      <selection activeCell="D15" sqref="D15:BC15"/>
    </sheetView>
  </sheetViews>
  <sheetFormatPr defaultColWidth="9.140625" defaultRowHeight="15"/>
  <cols>
    <col min="1" max="1" width="9.57421875" style="1" customWidth="1"/>
    <col min="2" max="2" width="64.57421875" style="1" customWidth="1"/>
    <col min="3" max="3" width="16.710937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36.7109375" style="1" customWidth="1"/>
    <col min="56" max="233" width="9.140625" style="1" customWidth="1"/>
    <col min="234" max="238" width="9.140625" style="3" customWidth="1"/>
    <col min="239" max="16384" width="9.140625" style="1" customWidth="1"/>
  </cols>
  <sheetData>
    <row r="1" spans="1:238" s="4" customFormat="1" ht="27" customHeight="1">
      <c r="A1" s="74" t="str">
        <f>B2&amp;" BoQ"</f>
        <v>Percentage BoQ</v>
      </c>
      <c r="B1" s="74"/>
      <c r="C1" s="74"/>
      <c r="D1" s="74"/>
      <c r="E1" s="74"/>
      <c r="F1" s="74"/>
      <c r="G1" s="74"/>
      <c r="H1" s="74"/>
      <c r="I1" s="74"/>
      <c r="J1" s="74"/>
      <c r="K1" s="74"/>
      <c r="L1" s="74"/>
      <c r="O1" s="5"/>
      <c r="P1" s="5"/>
      <c r="Q1" s="6"/>
      <c r="HZ1" s="6"/>
      <c r="IA1" s="6"/>
      <c r="IB1" s="6"/>
      <c r="IC1" s="6"/>
      <c r="ID1" s="6"/>
    </row>
    <row r="2" spans="1:17" s="4" customFormat="1" ht="25.5" customHeight="1" hidden="1">
      <c r="A2" s="7" t="s">
        <v>0</v>
      </c>
      <c r="B2" s="7" t="s">
        <v>1</v>
      </c>
      <c r="C2" s="7" t="s">
        <v>2</v>
      </c>
      <c r="D2" s="7"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75" t="s">
        <v>139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HZ4" s="10"/>
      <c r="IA4" s="10"/>
      <c r="IB4" s="10"/>
      <c r="IC4" s="10"/>
      <c r="ID4" s="10"/>
    </row>
    <row r="5" spans="1:238" s="9" customFormat="1" ht="38.25" customHeight="1">
      <c r="A5" s="75" t="s">
        <v>162</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HZ5" s="10"/>
      <c r="IA5" s="10"/>
      <c r="IB5" s="10"/>
      <c r="IC5" s="10"/>
      <c r="ID5" s="10"/>
    </row>
    <row r="6" spans="1:238" s="9" customFormat="1" ht="30.75" customHeight="1">
      <c r="A6" s="75" t="s">
        <v>163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HZ6" s="10"/>
      <c r="IA6" s="10"/>
      <c r="IB6" s="10"/>
      <c r="IC6" s="10"/>
      <c r="ID6" s="10"/>
    </row>
    <row r="7" spans="1:238" s="9"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HZ7" s="10"/>
      <c r="IA7" s="10"/>
      <c r="IB7" s="10"/>
      <c r="IC7" s="10"/>
      <c r="ID7" s="10"/>
    </row>
    <row r="8" spans="1:238" s="12" customFormat="1" ht="58.5" customHeight="1">
      <c r="A8" s="11" t="s">
        <v>40</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HZ8" s="13"/>
      <c r="IA8" s="13"/>
      <c r="IB8" s="13"/>
      <c r="IC8" s="13"/>
      <c r="ID8" s="13"/>
    </row>
    <row r="9" spans="1:238" s="14" customFormat="1" ht="61.5" customHeight="1">
      <c r="A9" s="78"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HZ9" s="15"/>
      <c r="IA9" s="15"/>
      <c r="IB9" s="15"/>
      <c r="IC9" s="15"/>
      <c r="ID9" s="15"/>
    </row>
    <row r="10" spans="1:238"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HZ10" s="18"/>
      <c r="IA10" s="18"/>
      <c r="IB10" s="18"/>
      <c r="IC10" s="18"/>
      <c r="ID10" s="18"/>
    </row>
    <row r="11" spans="1:238"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52</v>
      </c>
      <c r="BB11" s="20" t="s">
        <v>32</v>
      </c>
      <c r="BC11" s="20" t="s">
        <v>33</v>
      </c>
      <c r="HZ11" s="18"/>
      <c r="IA11" s="18"/>
      <c r="IB11" s="18"/>
      <c r="IC11" s="18"/>
      <c r="ID11" s="18"/>
    </row>
    <row r="12" spans="1:238" s="17" customFormat="1" ht="15">
      <c r="A12" s="16">
        <v>1</v>
      </c>
      <c r="B12" s="16">
        <v>2</v>
      </c>
      <c r="C12" s="27">
        <v>3</v>
      </c>
      <c r="D12" s="28">
        <v>4</v>
      </c>
      <c r="E12" s="28">
        <v>5</v>
      </c>
      <c r="F12" s="28">
        <v>6</v>
      </c>
      <c r="G12" s="28">
        <v>7</v>
      </c>
      <c r="H12" s="28">
        <v>8</v>
      </c>
      <c r="I12" s="28">
        <v>9</v>
      </c>
      <c r="J12" s="28">
        <v>10</v>
      </c>
      <c r="K12" s="28">
        <v>11</v>
      </c>
      <c r="L12" s="28">
        <v>12</v>
      </c>
      <c r="M12" s="28">
        <v>13</v>
      </c>
      <c r="N12" s="28">
        <v>14</v>
      </c>
      <c r="O12" s="28">
        <v>15</v>
      </c>
      <c r="P12" s="28">
        <v>16</v>
      </c>
      <c r="Q12" s="28">
        <v>17</v>
      </c>
      <c r="R12" s="28">
        <v>18</v>
      </c>
      <c r="S12" s="28">
        <v>19</v>
      </c>
      <c r="T12" s="28">
        <v>20</v>
      </c>
      <c r="U12" s="28">
        <v>21</v>
      </c>
      <c r="V12" s="28">
        <v>22</v>
      </c>
      <c r="W12" s="28">
        <v>23</v>
      </c>
      <c r="X12" s="28">
        <v>24</v>
      </c>
      <c r="Y12" s="28">
        <v>25</v>
      </c>
      <c r="Z12" s="28">
        <v>26</v>
      </c>
      <c r="AA12" s="28">
        <v>27</v>
      </c>
      <c r="AB12" s="28">
        <v>28</v>
      </c>
      <c r="AC12" s="28">
        <v>29</v>
      </c>
      <c r="AD12" s="28">
        <v>30</v>
      </c>
      <c r="AE12" s="28">
        <v>31</v>
      </c>
      <c r="AF12" s="28">
        <v>32</v>
      </c>
      <c r="AG12" s="28">
        <v>33</v>
      </c>
      <c r="AH12" s="28">
        <v>34</v>
      </c>
      <c r="AI12" s="28">
        <v>35</v>
      </c>
      <c r="AJ12" s="28">
        <v>36</v>
      </c>
      <c r="AK12" s="28">
        <v>37</v>
      </c>
      <c r="AL12" s="28">
        <v>38</v>
      </c>
      <c r="AM12" s="28">
        <v>39</v>
      </c>
      <c r="AN12" s="28">
        <v>40</v>
      </c>
      <c r="AO12" s="28">
        <v>41</v>
      </c>
      <c r="AP12" s="28">
        <v>42</v>
      </c>
      <c r="AQ12" s="28">
        <v>43</v>
      </c>
      <c r="AR12" s="28">
        <v>44</v>
      </c>
      <c r="AS12" s="28">
        <v>45</v>
      </c>
      <c r="AT12" s="28">
        <v>46</v>
      </c>
      <c r="AU12" s="28">
        <v>47</v>
      </c>
      <c r="AV12" s="28">
        <v>48</v>
      </c>
      <c r="AW12" s="28">
        <v>49</v>
      </c>
      <c r="AX12" s="28">
        <v>50</v>
      </c>
      <c r="AY12" s="28">
        <v>51</v>
      </c>
      <c r="AZ12" s="28">
        <v>52</v>
      </c>
      <c r="BA12" s="33">
        <v>7</v>
      </c>
      <c r="BB12" s="33">
        <v>54</v>
      </c>
      <c r="BC12" s="33">
        <v>8</v>
      </c>
      <c r="HZ12" s="18"/>
      <c r="IA12" s="18"/>
      <c r="IB12" s="18"/>
      <c r="IC12" s="18"/>
      <c r="ID12" s="18"/>
    </row>
    <row r="13" spans="1:238" s="17" customFormat="1" ht="18">
      <c r="A13" s="33">
        <v>1</v>
      </c>
      <c r="B13" s="34" t="s">
        <v>82</v>
      </c>
      <c r="C13" s="32"/>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HV13" s="17">
        <v>1</v>
      </c>
      <c r="HW13" s="17" t="s">
        <v>82</v>
      </c>
      <c r="HZ13" s="18"/>
      <c r="IA13" s="18">
        <v>1</v>
      </c>
      <c r="IB13" s="18" t="s">
        <v>82</v>
      </c>
      <c r="IC13" s="18"/>
      <c r="ID13" s="18"/>
    </row>
    <row r="14" spans="1:238" s="21" customFormat="1" ht="15.75">
      <c r="A14" s="30">
        <v>1.01</v>
      </c>
      <c r="B14" s="69" t="s">
        <v>121</v>
      </c>
      <c r="C14" s="66" t="s">
        <v>43</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HV14" s="21">
        <v>1.01</v>
      </c>
      <c r="HW14" s="21" t="s">
        <v>83</v>
      </c>
      <c r="HX14" s="21" t="s">
        <v>43</v>
      </c>
      <c r="HZ14" s="22"/>
      <c r="IA14" s="22">
        <v>1.01</v>
      </c>
      <c r="IB14" s="22" t="s">
        <v>121</v>
      </c>
      <c r="IC14" s="22" t="s">
        <v>43</v>
      </c>
      <c r="ID14" s="22"/>
    </row>
    <row r="15" spans="1:238" s="21" customFormat="1" ht="107.25" customHeight="1">
      <c r="A15" s="30">
        <v>1.02</v>
      </c>
      <c r="B15" s="69" t="s">
        <v>144</v>
      </c>
      <c r="C15" s="66" t="s">
        <v>44</v>
      </c>
      <c r="D15" s="71"/>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3"/>
      <c r="HV15" s="21">
        <v>1.02</v>
      </c>
      <c r="HW15" s="21" t="s">
        <v>84</v>
      </c>
      <c r="HX15" s="21" t="s">
        <v>44</v>
      </c>
      <c r="HZ15" s="22"/>
      <c r="IA15" s="22">
        <v>1.02</v>
      </c>
      <c r="IB15" s="22" t="s">
        <v>144</v>
      </c>
      <c r="IC15" s="22" t="s">
        <v>44</v>
      </c>
      <c r="ID15" s="22"/>
    </row>
    <row r="16" spans="1:239" s="21" customFormat="1" ht="28.5">
      <c r="A16" s="30">
        <v>1.03</v>
      </c>
      <c r="B16" s="69" t="s">
        <v>145</v>
      </c>
      <c r="C16" s="66" t="s">
        <v>45</v>
      </c>
      <c r="D16" s="67">
        <v>0.5</v>
      </c>
      <c r="E16" s="68" t="s">
        <v>135</v>
      </c>
      <c r="F16" s="70">
        <v>251.51</v>
      </c>
      <c r="G16" s="56"/>
      <c r="H16" s="57"/>
      <c r="I16" s="58" t="s">
        <v>34</v>
      </c>
      <c r="J16" s="59">
        <f>IF(I16="Less(-)",-1,1)</f>
        <v>1</v>
      </c>
      <c r="K16" s="57" t="s">
        <v>35</v>
      </c>
      <c r="L16" s="57" t="s">
        <v>4</v>
      </c>
      <c r="M16" s="60"/>
      <c r="N16" s="57"/>
      <c r="O16" s="57"/>
      <c r="P16" s="61"/>
      <c r="Q16" s="57"/>
      <c r="R16" s="57"/>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5">
        <f>ROUND(total_amount_ba($B$2,$D$2,D16,F16,J16,K16,M16),0)</f>
        <v>126</v>
      </c>
      <c r="BB16" s="63">
        <f>BA16+SUM(N16:AZ16)</f>
        <v>126</v>
      </c>
      <c r="BC16" s="64" t="str">
        <f>SpellNumber(L16,BB16)</f>
        <v>INR  One Hundred &amp; Twenty Six  Only</v>
      </c>
      <c r="HV16" s="21">
        <v>1.03</v>
      </c>
      <c r="HW16" s="21" t="s">
        <v>85</v>
      </c>
      <c r="HX16" s="21" t="s">
        <v>45</v>
      </c>
      <c r="HZ16" s="22"/>
      <c r="IA16" s="22">
        <v>1.03</v>
      </c>
      <c r="IB16" s="22" t="s">
        <v>145</v>
      </c>
      <c r="IC16" s="22" t="s">
        <v>45</v>
      </c>
      <c r="ID16" s="22">
        <v>0.5</v>
      </c>
      <c r="IE16" s="21" t="s">
        <v>135</v>
      </c>
    </row>
    <row r="17" spans="1:238" s="21" customFormat="1" ht="15.75">
      <c r="A17" s="30">
        <v>1.04</v>
      </c>
      <c r="B17" s="69" t="s">
        <v>122</v>
      </c>
      <c r="C17" s="66" t="s">
        <v>53</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HV17" s="21">
        <v>1.04</v>
      </c>
      <c r="HW17" s="21" t="s">
        <v>86</v>
      </c>
      <c r="HX17" s="21" t="s">
        <v>53</v>
      </c>
      <c r="HZ17" s="22"/>
      <c r="IA17" s="22">
        <v>1.04</v>
      </c>
      <c r="IB17" s="22" t="s">
        <v>122</v>
      </c>
      <c r="IC17" s="22" t="s">
        <v>53</v>
      </c>
      <c r="ID17" s="22"/>
    </row>
    <row r="18" spans="1:238" s="21" customFormat="1" ht="50.25" customHeight="1">
      <c r="A18" s="30">
        <v>1.05</v>
      </c>
      <c r="B18" s="69" t="s">
        <v>123</v>
      </c>
      <c r="C18" s="66" t="s">
        <v>46</v>
      </c>
      <c r="D18" s="71"/>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3"/>
      <c r="HV18" s="21">
        <v>1.05</v>
      </c>
      <c r="HW18" s="21" t="s">
        <v>104</v>
      </c>
      <c r="HX18" s="21" t="s">
        <v>46</v>
      </c>
      <c r="HZ18" s="22"/>
      <c r="IA18" s="22">
        <v>1.05</v>
      </c>
      <c r="IB18" s="22" t="s">
        <v>123</v>
      </c>
      <c r="IC18" s="22" t="s">
        <v>46</v>
      </c>
      <c r="ID18" s="22"/>
    </row>
    <row r="19" spans="1:239" s="21" customFormat="1" ht="47.25">
      <c r="A19" s="30">
        <v>1.06</v>
      </c>
      <c r="B19" s="69" t="s">
        <v>146</v>
      </c>
      <c r="C19" s="66" t="s">
        <v>54</v>
      </c>
      <c r="D19" s="67">
        <v>0.4</v>
      </c>
      <c r="E19" s="68" t="s">
        <v>135</v>
      </c>
      <c r="F19" s="70">
        <v>5546.73</v>
      </c>
      <c r="G19" s="56"/>
      <c r="H19" s="57"/>
      <c r="I19" s="58" t="s">
        <v>34</v>
      </c>
      <c r="J19" s="59">
        <f>IF(I19="Less(-)",-1,1)</f>
        <v>1</v>
      </c>
      <c r="K19" s="57" t="s">
        <v>35</v>
      </c>
      <c r="L19" s="57" t="s">
        <v>4</v>
      </c>
      <c r="M19" s="60"/>
      <c r="N19" s="57"/>
      <c r="O19" s="57"/>
      <c r="P19" s="61"/>
      <c r="Q19" s="57"/>
      <c r="R19" s="57"/>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2"/>
      <c r="BA19" s="65">
        <f>ROUND(total_amount_ba($B$2,$D$2,D19,F19,J19,K19,M19),0)</f>
        <v>2219</v>
      </c>
      <c r="BB19" s="63">
        <f>BA19+SUM(N19:AZ19)</f>
        <v>2219</v>
      </c>
      <c r="BC19" s="64" t="str">
        <f>SpellNumber(L19,BB19)</f>
        <v>INR  Two Thousand Two Hundred &amp; Nineteen  Only</v>
      </c>
      <c r="HV19" s="21">
        <v>1.06</v>
      </c>
      <c r="HW19" s="21" t="s">
        <v>87</v>
      </c>
      <c r="HX19" s="21" t="s">
        <v>54</v>
      </c>
      <c r="HZ19" s="22"/>
      <c r="IA19" s="22">
        <v>1.06</v>
      </c>
      <c r="IB19" s="22" t="s">
        <v>146</v>
      </c>
      <c r="IC19" s="22" t="s">
        <v>54</v>
      </c>
      <c r="ID19" s="22">
        <v>0.4</v>
      </c>
      <c r="IE19" s="21" t="s">
        <v>135</v>
      </c>
    </row>
    <row r="20" spans="1:238" s="21" customFormat="1" ht="15.75">
      <c r="A20" s="30">
        <v>1.07</v>
      </c>
      <c r="B20" s="69" t="s">
        <v>124</v>
      </c>
      <c r="C20" s="66" t="s">
        <v>55</v>
      </c>
      <c r="D20" s="71"/>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3"/>
      <c r="HV20" s="21">
        <v>1.07</v>
      </c>
      <c r="HW20" s="21" t="s">
        <v>105</v>
      </c>
      <c r="HX20" s="21" t="s">
        <v>55</v>
      </c>
      <c r="HZ20" s="22"/>
      <c r="IA20" s="22">
        <v>1.07</v>
      </c>
      <c r="IB20" s="22" t="s">
        <v>124</v>
      </c>
      <c r="IC20" s="22" t="s">
        <v>55</v>
      </c>
      <c r="ID20" s="22"/>
    </row>
    <row r="21" spans="1:238" s="21" customFormat="1" ht="71.25" customHeight="1">
      <c r="A21" s="30">
        <v>1.08</v>
      </c>
      <c r="B21" s="69" t="s">
        <v>147</v>
      </c>
      <c r="C21" s="66" t="s">
        <v>47</v>
      </c>
      <c r="D21" s="71"/>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3"/>
      <c r="HV21" s="21">
        <v>1.08</v>
      </c>
      <c r="HW21" s="21" t="s">
        <v>88</v>
      </c>
      <c r="HX21" s="21" t="s">
        <v>47</v>
      </c>
      <c r="HZ21" s="22"/>
      <c r="IA21" s="22">
        <v>1.08</v>
      </c>
      <c r="IB21" s="22" t="s">
        <v>147</v>
      </c>
      <c r="IC21" s="22" t="s">
        <v>47</v>
      </c>
      <c r="ID21" s="22"/>
    </row>
    <row r="22" spans="1:239" s="21" customFormat="1" ht="28.5">
      <c r="A22" s="30">
        <v>1.09</v>
      </c>
      <c r="B22" s="69" t="s">
        <v>148</v>
      </c>
      <c r="C22" s="66" t="s">
        <v>56</v>
      </c>
      <c r="D22" s="67">
        <v>0.42</v>
      </c>
      <c r="E22" s="68" t="s">
        <v>135</v>
      </c>
      <c r="F22" s="70">
        <v>4900.18</v>
      </c>
      <c r="G22" s="56"/>
      <c r="H22" s="57"/>
      <c r="I22" s="58" t="s">
        <v>34</v>
      </c>
      <c r="J22" s="59">
        <f>IF(I22="Less(-)",-1,1)</f>
        <v>1</v>
      </c>
      <c r="K22" s="57" t="s">
        <v>35</v>
      </c>
      <c r="L22" s="57" t="s">
        <v>4</v>
      </c>
      <c r="M22" s="60"/>
      <c r="N22" s="57"/>
      <c r="O22" s="57"/>
      <c r="P22" s="61"/>
      <c r="Q22" s="57"/>
      <c r="R22" s="57"/>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5">
        <f>ROUND(total_amount_ba($B$2,$D$2,D22,F22,J22,K22,M22),0)</f>
        <v>2058</v>
      </c>
      <c r="BB22" s="63">
        <f>BA22+SUM(N22:AZ22)</f>
        <v>2058</v>
      </c>
      <c r="BC22" s="64" t="str">
        <f>SpellNumber(L22,BB22)</f>
        <v>INR  Two Thousand  &amp;Fifty Eight  Only</v>
      </c>
      <c r="HV22" s="21">
        <v>1.09</v>
      </c>
      <c r="HW22" s="21" t="s">
        <v>106</v>
      </c>
      <c r="HX22" s="21" t="s">
        <v>56</v>
      </c>
      <c r="HZ22" s="22"/>
      <c r="IA22" s="22">
        <v>1.09</v>
      </c>
      <c r="IB22" s="22" t="s">
        <v>148</v>
      </c>
      <c r="IC22" s="22" t="s">
        <v>56</v>
      </c>
      <c r="ID22" s="22">
        <v>0.42</v>
      </c>
      <c r="IE22" s="21" t="s">
        <v>135</v>
      </c>
    </row>
    <row r="23" spans="1:238" s="21" customFormat="1" ht="15.75">
      <c r="A23" s="30">
        <v>1.1</v>
      </c>
      <c r="B23" s="69" t="s">
        <v>125</v>
      </c>
      <c r="C23" s="66" t="s">
        <v>48</v>
      </c>
      <c r="D23" s="71"/>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3"/>
      <c r="HV23" s="21">
        <v>1.1</v>
      </c>
      <c r="HW23" s="21" t="s">
        <v>107</v>
      </c>
      <c r="HX23" s="21" t="s">
        <v>48</v>
      </c>
      <c r="HZ23" s="22"/>
      <c r="IA23" s="22">
        <v>1.1</v>
      </c>
      <c r="IB23" s="22" t="s">
        <v>125</v>
      </c>
      <c r="IC23" s="22" t="s">
        <v>48</v>
      </c>
      <c r="ID23" s="22"/>
    </row>
    <row r="24" spans="1:238" s="21" customFormat="1" ht="31.5">
      <c r="A24" s="30">
        <v>1.11</v>
      </c>
      <c r="B24" s="69" t="s">
        <v>149</v>
      </c>
      <c r="C24" s="66" t="s">
        <v>57</v>
      </c>
      <c r="D24" s="71"/>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3"/>
      <c r="HV24" s="21">
        <v>1.11</v>
      </c>
      <c r="HW24" s="21" t="s">
        <v>108</v>
      </c>
      <c r="HX24" s="21" t="s">
        <v>57</v>
      </c>
      <c r="HZ24" s="22"/>
      <c r="IA24" s="22">
        <v>1.11</v>
      </c>
      <c r="IB24" s="22" t="s">
        <v>149</v>
      </c>
      <c r="IC24" s="22" t="s">
        <v>57</v>
      </c>
      <c r="ID24" s="22"/>
    </row>
    <row r="25" spans="1:239" s="21" customFormat="1" ht="28.5">
      <c r="A25" s="30">
        <v>1.12</v>
      </c>
      <c r="B25" s="69" t="s">
        <v>150</v>
      </c>
      <c r="C25" s="66" t="s">
        <v>58</v>
      </c>
      <c r="D25" s="67">
        <v>6</v>
      </c>
      <c r="E25" s="68" t="s">
        <v>138</v>
      </c>
      <c r="F25" s="70">
        <v>45.94</v>
      </c>
      <c r="G25" s="56"/>
      <c r="H25" s="57"/>
      <c r="I25" s="58" t="s">
        <v>34</v>
      </c>
      <c r="J25" s="59">
        <f>IF(I25="Less(-)",-1,1)</f>
        <v>1</v>
      </c>
      <c r="K25" s="57" t="s">
        <v>35</v>
      </c>
      <c r="L25" s="57" t="s">
        <v>4</v>
      </c>
      <c r="M25" s="60"/>
      <c r="N25" s="57"/>
      <c r="O25" s="57"/>
      <c r="P25" s="61"/>
      <c r="Q25" s="57"/>
      <c r="R25" s="57"/>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2"/>
      <c r="BA25" s="65">
        <f>ROUND(total_amount_ba($B$2,$D$2,D25,F25,J25,K25,M25),0)</f>
        <v>276</v>
      </c>
      <c r="BB25" s="63">
        <f>BA25+SUM(N25:AZ25)</f>
        <v>276</v>
      </c>
      <c r="BC25" s="64" t="str">
        <f>SpellNumber(L25,BB25)</f>
        <v>INR  Two Hundred &amp; Seventy Six  Only</v>
      </c>
      <c r="HV25" s="21">
        <v>1.12</v>
      </c>
      <c r="HW25" s="21" t="s">
        <v>109</v>
      </c>
      <c r="HX25" s="21" t="s">
        <v>58</v>
      </c>
      <c r="HZ25" s="22"/>
      <c r="IA25" s="22">
        <v>1.12</v>
      </c>
      <c r="IB25" s="22" t="s">
        <v>150</v>
      </c>
      <c r="IC25" s="22" t="s">
        <v>58</v>
      </c>
      <c r="ID25" s="22">
        <v>6</v>
      </c>
      <c r="IE25" s="21" t="s">
        <v>138</v>
      </c>
    </row>
    <row r="26" spans="1:238" s="21" customFormat="1" ht="31.5">
      <c r="A26" s="30">
        <v>1.13</v>
      </c>
      <c r="B26" s="69" t="s">
        <v>151</v>
      </c>
      <c r="C26" s="66" t="s">
        <v>59</v>
      </c>
      <c r="D26" s="71"/>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3"/>
      <c r="HV26" s="21">
        <v>1.13</v>
      </c>
      <c r="HW26" s="21" t="s">
        <v>89</v>
      </c>
      <c r="HX26" s="21" t="s">
        <v>59</v>
      </c>
      <c r="HZ26" s="22"/>
      <c r="IA26" s="22">
        <v>1.13</v>
      </c>
      <c r="IB26" s="22" t="s">
        <v>151</v>
      </c>
      <c r="IC26" s="22" t="s">
        <v>59</v>
      </c>
      <c r="ID26" s="22"/>
    </row>
    <row r="27" spans="1:239" s="21" customFormat="1" ht="15.75">
      <c r="A27" s="30">
        <v>1.14</v>
      </c>
      <c r="B27" s="69" t="s">
        <v>126</v>
      </c>
      <c r="C27" s="66" t="s">
        <v>60</v>
      </c>
      <c r="D27" s="67">
        <v>1</v>
      </c>
      <c r="E27" s="68" t="s">
        <v>138</v>
      </c>
      <c r="F27" s="70">
        <v>145.46</v>
      </c>
      <c r="G27" s="56"/>
      <c r="H27" s="57"/>
      <c r="I27" s="58" t="s">
        <v>34</v>
      </c>
      <c r="J27" s="59">
        <f>IF(I27="Less(-)",-1,1)</f>
        <v>1</v>
      </c>
      <c r="K27" s="57" t="s">
        <v>35</v>
      </c>
      <c r="L27" s="57" t="s">
        <v>4</v>
      </c>
      <c r="M27" s="60"/>
      <c r="N27" s="57"/>
      <c r="O27" s="57"/>
      <c r="P27" s="61"/>
      <c r="Q27" s="57"/>
      <c r="R27" s="57"/>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5">
        <f>ROUND(total_amount_ba($B$2,$D$2,D27,F27,J27,K27,M27),0)</f>
        <v>145</v>
      </c>
      <c r="BB27" s="63">
        <f>BA27+SUM(N27:AZ27)</f>
        <v>145</v>
      </c>
      <c r="BC27" s="64" t="str">
        <f>SpellNumber(L27,BB27)</f>
        <v>INR  One Hundred &amp; Forty Five  Only</v>
      </c>
      <c r="HV27" s="21">
        <v>1.14</v>
      </c>
      <c r="HW27" s="21" t="s">
        <v>90</v>
      </c>
      <c r="HX27" s="21" t="s">
        <v>60</v>
      </c>
      <c r="HZ27" s="22"/>
      <c r="IA27" s="22">
        <v>1.14</v>
      </c>
      <c r="IB27" s="22" t="s">
        <v>126</v>
      </c>
      <c r="IC27" s="22" t="s">
        <v>60</v>
      </c>
      <c r="ID27" s="22">
        <v>1</v>
      </c>
      <c r="IE27" s="21" t="s">
        <v>138</v>
      </c>
    </row>
    <row r="28" spans="1:238" s="21" customFormat="1" ht="38.25" customHeight="1">
      <c r="A28" s="30">
        <v>1.15</v>
      </c>
      <c r="B28" s="69" t="s">
        <v>152</v>
      </c>
      <c r="C28" s="66" t="s">
        <v>61</v>
      </c>
      <c r="D28" s="71"/>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3"/>
      <c r="HV28" s="21">
        <v>1.15</v>
      </c>
      <c r="HW28" s="21" t="s">
        <v>91</v>
      </c>
      <c r="HX28" s="21" t="s">
        <v>61</v>
      </c>
      <c r="HY28" s="21">
        <v>1</v>
      </c>
      <c r="HZ28" s="22" t="s">
        <v>117</v>
      </c>
      <c r="IA28" s="22">
        <v>1.15</v>
      </c>
      <c r="IB28" s="22" t="s">
        <v>152</v>
      </c>
      <c r="IC28" s="22" t="s">
        <v>61</v>
      </c>
      <c r="ID28" s="22"/>
    </row>
    <row r="29" spans="1:239" s="21" customFormat="1" ht="28.5">
      <c r="A29" s="30">
        <v>1.16</v>
      </c>
      <c r="B29" s="69" t="s">
        <v>127</v>
      </c>
      <c r="C29" s="66" t="s">
        <v>62</v>
      </c>
      <c r="D29" s="67">
        <v>4</v>
      </c>
      <c r="E29" s="68" t="s">
        <v>138</v>
      </c>
      <c r="F29" s="70">
        <v>30.86</v>
      </c>
      <c r="G29" s="56"/>
      <c r="H29" s="57"/>
      <c r="I29" s="58" t="s">
        <v>34</v>
      </c>
      <c r="J29" s="59">
        <f>IF(I29="Less(-)",-1,1)</f>
        <v>1</v>
      </c>
      <c r="K29" s="57" t="s">
        <v>35</v>
      </c>
      <c r="L29" s="57" t="s">
        <v>4</v>
      </c>
      <c r="M29" s="60"/>
      <c r="N29" s="57"/>
      <c r="O29" s="57"/>
      <c r="P29" s="61"/>
      <c r="Q29" s="57"/>
      <c r="R29" s="57"/>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5">
        <f>ROUND(total_amount_ba($B$2,$D$2,D29,F29,J29,K29,M29),0)</f>
        <v>123</v>
      </c>
      <c r="BB29" s="63">
        <f>BA29+SUM(N29:AZ29)</f>
        <v>123</v>
      </c>
      <c r="BC29" s="64" t="str">
        <f>SpellNumber(L29,BB29)</f>
        <v>INR  One Hundred &amp; Twenty Three  Only</v>
      </c>
      <c r="HV29" s="21">
        <v>1.16</v>
      </c>
      <c r="HW29" s="21" t="s">
        <v>110</v>
      </c>
      <c r="HX29" s="21" t="s">
        <v>62</v>
      </c>
      <c r="HZ29" s="22"/>
      <c r="IA29" s="22">
        <v>1.16</v>
      </c>
      <c r="IB29" s="22" t="s">
        <v>127</v>
      </c>
      <c r="IC29" s="22" t="s">
        <v>62</v>
      </c>
      <c r="ID29" s="22">
        <v>4</v>
      </c>
      <c r="IE29" s="21" t="s">
        <v>138</v>
      </c>
    </row>
    <row r="30" spans="1:238" s="21" customFormat="1" ht="15.75">
      <c r="A30" s="30">
        <v>1.17</v>
      </c>
      <c r="B30" s="69" t="s">
        <v>128</v>
      </c>
      <c r="C30" s="66" t="s">
        <v>63</v>
      </c>
      <c r="D30" s="71"/>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3"/>
      <c r="HV30" s="21">
        <v>1.17</v>
      </c>
      <c r="HW30" s="21" t="s">
        <v>92</v>
      </c>
      <c r="HX30" s="21" t="s">
        <v>63</v>
      </c>
      <c r="HZ30" s="22"/>
      <c r="IA30" s="22">
        <v>1.17</v>
      </c>
      <c r="IB30" s="22" t="s">
        <v>128</v>
      </c>
      <c r="IC30" s="22" t="s">
        <v>63</v>
      </c>
      <c r="ID30" s="22"/>
    </row>
    <row r="31" spans="1:238" s="21" customFormat="1" ht="77.25" customHeight="1">
      <c r="A31" s="30">
        <v>1.18</v>
      </c>
      <c r="B31" s="69" t="s">
        <v>129</v>
      </c>
      <c r="C31" s="66" t="s">
        <v>49</v>
      </c>
      <c r="D31" s="71"/>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3"/>
      <c r="HV31" s="21">
        <v>1.18</v>
      </c>
      <c r="HW31" s="21" t="s">
        <v>85</v>
      </c>
      <c r="HX31" s="21" t="s">
        <v>49</v>
      </c>
      <c r="HZ31" s="22"/>
      <c r="IA31" s="22">
        <v>1.18</v>
      </c>
      <c r="IB31" s="22" t="s">
        <v>129</v>
      </c>
      <c r="IC31" s="22" t="s">
        <v>49</v>
      </c>
      <c r="ID31" s="22"/>
    </row>
    <row r="32" spans="1:239" s="21" customFormat="1" ht="42.75">
      <c r="A32" s="30">
        <v>1.19</v>
      </c>
      <c r="B32" s="69" t="s">
        <v>153</v>
      </c>
      <c r="C32" s="66" t="s">
        <v>64</v>
      </c>
      <c r="D32" s="67">
        <v>1500</v>
      </c>
      <c r="E32" s="68" t="s">
        <v>137</v>
      </c>
      <c r="F32" s="70">
        <v>124.77</v>
      </c>
      <c r="G32" s="56"/>
      <c r="H32" s="57"/>
      <c r="I32" s="58" t="s">
        <v>34</v>
      </c>
      <c r="J32" s="59">
        <f>IF(I32="Less(-)",-1,1)</f>
        <v>1</v>
      </c>
      <c r="K32" s="57" t="s">
        <v>35</v>
      </c>
      <c r="L32" s="57" t="s">
        <v>4</v>
      </c>
      <c r="M32" s="60"/>
      <c r="N32" s="57"/>
      <c r="O32" s="57"/>
      <c r="P32" s="61"/>
      <c r="Q32" s="57"/>
      <c r="R32" s="57"/>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2"/>
      <c r="BA32" s="65">
        <f>ROUND(total_amount_ba($B$2,$D$2,D32,F32,J32,K32,M32),0)</f>
        <v>187155</v>
      </c>
      <c r="BB32" s="63">
        <f>BA32+SUM(N32:AZ32)</f>
        <v>187155</v>
      </c>
      <c r="BC32" s="64" t="str">
        <f>SpellNumber(L32,BB32)</f>
        <v>INR  One Lakh Eighty Seven Thousand One Hundred &amp; Fifty Five  Only</v>
      </c>
      <c r="HV32" s="21">
        <v>1.19</v>
      </c>
      <c r="HW32" s="21" t="s">
        <v>111</v>
      </c>
      <c r="HX32" s="21" t="s">
        <v>64</v>
      </c>
      <c r="HZ32" s="22"/>
      <c r="IA32" s="22">
        <v>1.19</v>
      </c>
      <c r="IB32" s="22" t="s">
        <v>153</v>
      </c>
      <c r="IC32" s="22" t="s">
        <v>64</v>
      </c>
      <c r="ID32" s="22">
        <v>1500</v>
      </c>
      <c r="IE32" s="21" t="s">
        <v>137</v>
      </c>
    </row>
    <row r="33" spans="1:238" s="21" customFormat="1" ht="105.75" customHeight="1">
      <c r="A33" s="30">
        <v>1.2</v>
      </c>
      <c r="B33" s="69" t="s">
        <v>140</v>
      </c>
      <c r="C33" s="66" t="s">
        <v>65</v>
      </c>
      <c r="D33" s="71"/>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3"/>
      <c r="HV33" s="21">
        <v>1.2</v>
      </c>
      <c r="HW33" s="21" t="s">
        <v>112</v>
      </c>
      <c r="HX33" s="21" t="s">
        <v>65</v>
      </c>
      <c r="HZ33" s="22"/>
      <c r="IA33" s="22">
        <v>1.2</v>
      </c>
      <c r="IB33" s="22" t="s">
        <v>140</v>
      </c>
      <c r="IC33" s="22" t="s">
        <v>65</v>
      </c>
      <c r="ID33" s="22"/>
    </row>
    <row r="34" spans="1:239" s="21" customFormat="1" ht="28.5">
      <c r="A34" s="30">
        <v>1.21</v>
      </c>
      <c r="B34" s="69" t="s">
        <v>154</v>
      </c>
      <c r="C34" s="66" t="s">
        <v>66</v>
      </c>
      <c r="D34" s="67">
        <v>24</v>
      </c>
      <c r="E34" s="68" t="s">
        <v>138</v>
      </c>
      <c r="F34" s="70">
        <v>102.85</v>
      </c>
      <c r="G34" s="56"/>
      <c r="H34" s="57"/>
      <c r="I34" s="58" t="s">
        <v>34</v>
      </c>
      <c r="J34" s="59">
        <f>IF(I34="Less(-)",-1,1)</f>
        <v>1</v>
      </c>
      <c r="K34" s="57" t="s">
        <v>35</v>
      </c>
      <c r="L34" s="57" t="s">
        <v>4</v>
      </c>
      <c r="M34" s="60"/>
      <c r="N34" s="57"/>
      <c r="O34" s="57"/>
      <c r="P34" s="61"/>
      <c r="Q34" s="57"/>
      <c r="R34" s="57"/>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5">
        <f>ROUND(total_amount_ba($B$2,$D$2,D34,F34,J34,K34,M34),0)</f>
        <v>2468</v>
      </c>
      <c r="BB34" s="63">
        <f>BA34+SUM(N34:AZ34)</f>
        <v>2468</v>
      </c>
      <c r="BC34" s="64" t="str">
        <f>SpellNumber(L34,BB34)</f>
        <v>INR  Two Thousand Four Hundred &amp; Sixty Eight  Only</v>
      </c>
      <c r="HV34" s="21">
        <v>1.21</v>
      </c>
      <c r="HW34" s="21" t="s">
        <v>93</v>
      </c>
      <c r="HX34" s="21" t="s">
        <v>66</v>
      </c>
      <c r="HZ34" s="22"/>
      <c r="IA34" s="22">
        <v>1.21</v>
      </c>
      <c r="IB34" s="22" t="s">
        <v>154</v>
      </c>
      <c r="IC34" s="22" t="s">
        <v>66</v>
      </c>
      <c r="ID34" s="22">
        <v>24</v>
      </c>
      <c r="IE34" s="21" t="s">
        <v>138</v>
      </c>
    </row>
    <row r="35" spans="1:238" s="21" customFormat="1" ht="15.75">
      <c r="A35" s="30">
        <v>1.22</v>
      </c>
      <c r="B35" s="69" t="s">
        <v>130</v>
      </c>
      <c r="C35" s="66" t="s">
        <v>67</v>
      </c>
      <c r="D35" s="71"/>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3"/>
      <c r="HV35" s="21">
        <v>1.22</v>
      </c>
      <c r="HW35" s="21" t="s">
        <v>113</v>
      </c>
      <c r="HX35" s="21" t="s">
        <v>67</v>
      </c>
      <c r="HZ35" s="22"/>
      <c r="IA35" s="22">
        <v>1.22</v>
      </c>
      <c r="IB35" s="22" t="s">
        <v>130</v>
      </c>
      <c r="IC35" s="22" t="s">
        <v>67</v>
      </c>
      <c r="ID35" s="22"/>
    </row>
    <row r="36" spans="1:239" s="21" customFormat="1" ht="95.25" customHeight="1">
      <c r="A36" s="30">
        <v>1.23</v>
      </c>
      <c r="B36" s="69" t="s">
        <v>155</v>
      </c>
      <c r="C36" s="66" t="s">
        <v>68</v>
      </c>
      <c r="D36" s="67">
        <v>0.4</v>
      </c>
      <c r="E36" s="68" t="s">
        <v>135</v>
      </c>
      <c r="F36" s="70">
        <v>6978.21</v>
      </c>
      <c r="G36" s="56"/>
      <c r="H36" s="57"/>
      <c r="I36" s="58" t="s">
        <v>34</v>
      </c>
      <c r="J36" s="59">
        <f>IF(I36="Less(-)",-1,1)</f>
        <v>1</v>
      </c>
      <c r="K36" s="57" t="s">
        <v>35</v>
      </c>
      <c r="L36" s="57" t="s">
        <v>4</v>
      </c>
      <c r="M36" s="60"/>
      <c r="N36" s="57"/>
      <c r="O36" s="57"/>
      <c r="P36" s="61"/>
      <c r="Q36" s="57"/>
      <c r="R36" s="57"/>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5">
        <f>ROUND(total_amount_ba($B$2,$D$2,D36,F36,J36,K36,M36),0)</f>
        <v>2791</v>
      </c>
      <c r="BB36" s="63">
        <f>BA36+SUM(N36:AZ36)</f>
        <v>2791</v>
      </c>
      <c r="BC36" s="64" t="str">
        <f>SpellNumber(L36,BB36)</f>
        <v>INR  Two Thousand Seven Hundred &amp; Ninety One  Only</v>
      </c>
      <c r="HV36" s="21">
        <v>1.23</v>
      </c>
      <c r="HW36" s="21" t="s">
        <v>94</v>
      </c>
      <c r="HX36" s="21" t="s">
        <v>68</v>
      </c>
      <c r="HZ36" s="22"/>
      <c r="IA36" s="22">
        <v>1.23</v>
      </c>
      <c r="IB36" s="35" t="s">
        <v>155</v>
      </c>
      <c r="IC36" s="22" t="s">
        <v>68</v>
      </c>
      <c r="ID36" s="22">
        <v>0.4</v>
      </c>
      <c r="IE36" s="21" t="s">
        <v>135</v>
      </c>
    </row>
    <row r="37" spans="1:238" s="21" customFormat="1" ht="15.75">
      <c r="A37" s="30">
        <v>1.24</v>
      </c>
      <c r="B37" s="69" t="s">
        <v>131</v>
      </c>
      <c r="C37" s="66" t="s">
        <v>69</v>
      </c>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3"/>
      <c r="HV37" s="21">
        <v>1.24</v>
      </c>
      <c r="HW37" s="21" t="s">
        <v>114</v>
      </c>
      <c r="HX37" s="21" t="s">
        <v>69</v>
      </c>
      <c r="HZ37" s="22"/>
      <c r="IA37" s="22">
        <v>1.24</v>
      </c>
      <c r="IB37" s="22" t="s">
        <v>131</v>
      </c>
      <c r="IC37" s="22" t="s">
        <v>69</v>
      </c>
      <c r="ID37" s="22"/>
    </row>
    <row r="38" spans="1:238" s="21" customFormat="1" ht="204.75" customHeight="1">
      <c r="A38" s="30">
        <v>1.25</v>
      </c>
      <c r="B38" s="69" t="s">
        <v>156</v>
      </c>
      <c r="C38" s="66" t="s">
        <v>50</v>
      </c>
      <c r="D38" s="71"/>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3"/>
      <c r="HV38" s="21">
        <v>1.25</v>
      </c>
      <c r="HW38" s="21" t="s">
        <v>115</v>
      </c>
      <c r="HX38" s="21" t="s">
        <v>50</v>
      </c>
      <c r="HZ38" s="22"/>
      <c r="IA38" s="22">
        <v>1.25</v>
      </c>
      <c r="IB38" s="22" t="s">
        <v>156</v>
      </c>
      <c r="IC38" s="22" t="s">
        <v>50</v>
      </c>
      <c r="ID38" s="22"/>
    </row>
    <row r="39" spans="1:239" s="21" customFormat="1" ht="31.5">
      <c r="A39" s="30">
        <v>1.26</v>
      </c>
      <c r="B39" s="69" t="s">
        <v>157</v>
      </c>
      <c r="C39" s="66" t="s">
        <v>51</v>
      </c>
      <c r="D39" s="67">
        <v>31.5</v>
      </c>
      <c r="E39" s="68" t="s">
        <v>136</v>
      </c>
      <c r="F39" s="70">
        <v>1033.98</v>
      </c>
      <c r="G39" s="56"/>
      <c r="H39" s="57"/>
      <c r="I39" s="58" t="s">
        <v>34</v>
      </c>
      <c r="J39" s="59">
        <f>IF(I39="Less(-)",-1,1)</f>
        <v>1</v>
      </c>
      <c r="K39" s="57" t="s">
        <v>35</v>
      </c>
      <c r="L39" s="57" t="s">
        <v>4</v>
      </c>
      <c r="M39" s="60"/>
      <c r="N39" s="57"/>
      <c r="O39" s="57"/>
      <c r="P39" s="61"/>
      <c r="Q39" s="57"/>
      <c r="R39" s="57"/>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2"/>
      <c r="BA39" s="65">
        <f>ROUND(total_amount_ba($B$2,$D$2,D39,F39,J39,K39,M39),0)</f>
        <v>32570</v>
      </c>
      <c r="BB39" s="63">
        <f>BA39+SUM(N39:AZ39)</f>
        <v>32570</v>
      </c>
      <c r="BC39" s="64" t="str">
        <f>SpellNumber(L39,BB39)</f>
        <v>INR  Thirty Two Thousand Five Hundred &amp; Seventy  Only</v>
      </c>
      <c r="HV39" s="21">
        <v>1.26</v>
      </c>
      <c r="HW39" s="21" t="s">
        <v>116</v>
      </c>
      <c r="HX39" s="21" t="s">
        <v>51</v>
      </c>
      <c r="HZ39" s="22"/>
      <c r="IA39" s="22">
        <v>1.26</v>
      </c>
      <c r="IB39" s="22" t="s">
        <v>157</v>
      </c>
      <c r="IC39" s="22" t="s">
        <v>51</v>
      </c>
      <c r="ID39" s="22">
        <v>31.5</v>
      </c>
      <c r="IE39" s="21" t="s">
        <v>136</v>
      </c>
    </row>
    <row r="40" spans="1:239" s="21" customFormat="1" ht="28.5">
      <c r="A40" s="30">
        <v>1.27</v>
      </c>
      <c r="B40" s="69" t="s">
        <v>158</v>
      </c>
      <c r="C40" s="66" t="s">
        <v>70</v>
      </c>
      <c r="D40" s="67">
        <v>3.15</v>
      </c>
      <c r="E40" s="68" t="s">
        <v>136</v>
      </c>
      <c r="F40" s="70">
        <v>919.33</v>
      </c>
      <c r="G40" s="56"/>
      <c r="H40" s="57"/>
      <c r="I40" s="58" t="s">
        <v>34</v>
      </c>
      <c r="J40" s="59">
        <f>IF(I40="Less(-)",-1,1)</f>
        <v>1</v>
      </c>
      <c r="K40" s="57" t="s">
        <v>35</v>
      </c>
      <c r="L40" s="57" t="s">
        <v>4</v>
      </c>
      <c r="M40" s="60"/>
      <c r="N40" s="57"/>
      <c r="O40" s="57"/>
      <c r="P40" s="61"/>
      <c r="Q40" s="57"/>
      <c r="R40" s="57"/>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2"/>
      <c r="BA40" s="65">
        <f>ROUND(total_amount_ba($B$2,$D$2,D40,F40,J40,K40,M40),0)</f>
        <v>2896</v>
      </c>
      <c r="BB40" s="63">
        <f>BA40+SUM(N40:AZ40)</f>
        <v>2896</v>
      </c>
      <c r="BC40" s="64" t="str">
        <f>SpellNumber(L40,BB40)</f>
        <v>INR  Two Thousand Eight Hundred &amp; Ninety Six  Only</v>
      </c>
      <c r="HV40" s="21">
        <v>1.27</v>
      </c>
      <c r="HW40" s="21" t="s">
        <v>95</v>
      </c>
      <c r="HX40" s="21" t="s">
        <v>70</v>
      </c>
      <c r="HZ40" s="22"/>
      <c r="IA40" s="22">
        <v>1.27</v>
      </c>
      <c r="IB40" s="22" t="s">
        <v>158</v>
      </c>
      <c r="IC40" s="22" t="s">
        <v>70</v>
      </c>
      <c r="ID40" s="22">
        <v>3.15</v>
      </c>
      <c r="IE40" s="21" t="s">
        <v>136</v>
      </c>
    </row>
    <row r="41" spans="1:238" s="21" customFormat="1" ht="15.75">
      <c r="A41" s="30">
        <v>1.28</v>
      </c>
      <c r="B41" s="69" t="s">
        <v>132</v>
      </c>
      <c r="C41" s="66" t="s">
        <v>71</v>
      </c>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3"/>
      <c r="HV41" s="21">
        <v>1.28</v>
      </c>
      <c r="HW41" s="21" t="s">
        <v>91</v>
      </c>
      <c r="HX41" s="21" t="s">
        <v>71</v>
      </c>
      <c r="HY41" s="21">
        <v>1</v>
      </c>
      <c r="HZ41" s="22" t="s">
        <v>81</v>
      </c>
      <c r="IA41" s="22">
        <v>1.28</v>
      </c>
      <c r="IB41" s="22" t="s">
        <v>132</v>
      </c>
      <c r="IC41" s="22" t="s">
        <v>71</v>
      </c>
      <c r="ID41" s="22"/>
    </row>
    <row r="42" spans="1:238" s="21" customFormat="1" ht="31.5">
      <c r="A42" s="30">
        <v>1.29</v>
      </c>
      <c r="B42" s="69" t="s">
        <v>159</v>
      </c>
      <c r="C42" s="66" t="s">
        <v>72</v>
      </c>
      <c r="D42" s="71"/>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3"/>
      <c r="HV42" s="21">
        <v>1.29</v>
      </c>
      <c r="HW42" s="21" t="s">
        <v>96</v>
      </c>
      <c r="HX42" s="21" t="s">
        <v>72</v>
      </c>
      <c r="HY42" s="21">
        <v>15</v>
      </c>
      <c r="HZ42" s="22" t="s">
        <v>80</v>
      </c>
      <c r="IA42" s="22">
        <v>1.29</v>
      </c>
      <c r="IB42" s="22" t="s">
        <v>159</v>
      </c>
      <c r="IC42" s="22" t="s">
        <v>72</v>
      </c>
      <c r="ID42" s="22"/>
    </row>
    <row r="43" spans="1:239" s="21" customFormat="1" ht="28.5">
      <c r="A43" s="30">
        <v>1.3</v>
      </c>
      <c r="B43" s="69" t="s">
        <v>160</v>
      </c>
      <c r="C43" s="66" t="s">
        <v>73</v>
      </c>
      <c r="D43" s="67">
        <v>1.2</v>
      </c>
      <c r="E43" s="68" t="s">
        <v>136</v>
      </c>
      <c r="F43" s="70">
        <v>187.99</v>
      </c>
      <c r="G43" s="56"/>
      <c r="H43" s="57"/>
      <c r="I43" s="58" t="s">
        <v>34</v>
      </c>
      <c r="J43" s="59">
        <f>IF(I43="Less(-)",-1,1)</f>
        <v>1</v>
      </c>
      <c r="K43" s="57" t="s">
        <v>35</v>
      </c>
      <c r="L43" s="57" t="s">
        <v>4</v>
      </c>
      <c r="M43" s="60"/>
      <c r="N43" s="57"/>
      <c r="O43" s="57"/>
      <c r="P43" s="61"/>
      <c r="Q43" s="57"/>
      <c r="R43" s="57"/>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5">
        <f>ROUND(total_amount_ba($B$2,$D$2,D43,F43,J43,K43,M43),0)</f>
        <v>226</v>
      </c>
      <c r="BB43" s="63">
        <f>BA43+SUM(N43:AZ43)</f>
        <v>226</v>
      </c>
      <c r="BC43" s="64" t="str">
        <f>SpellNumber(L43,BB43)</f>
        <v>INR  Two Hundred &amp; Twenty Six  Only</v>
      </c>
      <c r="HV43" s="21">
        <v>1.3</v>
      </c>
      <c r="HW43" s="21" t="s">
        <v>97</v>
      </c>
      <c r="HX43" s="21" t="s">
        <v>73</v>
      </c>
      <c r="HY43" s="21">
        <v>1</v>
      </c>
      <c r="HZ43" s="22" t="s">
        <v>118</v>
      </c>
      <c r="IA43" s="22">
        <v>1.3</v>
      </c>
      <c r="IB43" s="22" t="s">
        <v>160</v>
      </c>
      <c r="IC43" s="22" t="s">
        <v>73</v>
      </c>
      <c r="ID43" s="22">
        <v>1.2</v>
      </c>
      <c r="IE43" s="21" t="s">
        <v>136</v>
      </c>
    </row>
    <row r="44" spans="1:238" s="21" customFormat="1" ht="40.5" customHeight="1">
      <c r="A44" s="30">
        <v>1.31</v>
      </c>
      <c r="B44" s="69" t="s">
        <v>141</v>
      </c>
      <c r="C44" s="66" t="s">
        <v>74</v>
      </c>
      <c r="D44" s="71"/>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3"/>
      <c r="HV44" s="21">
        <v>1.31</v>
      </c>
      <c r="HW44" s="31" t="s">
        <v>98</v>
      </c>
      <c r="HX44" s="21" t="s">
        <v>74</v>
      </c>
      <c r="HY44" s="21">
        <v>5</v>
      </c>
      <c r="HZ44" s="22" t="s">
        <v>81</v>
      </c>
      <c r="IA44" s="22">
        <v>1.31</v>
      </c>
      <c r="IB44" s="35" t="s">
        <v>141</v>
      </c>
      <c r="IC44" s="22" t="s">
        <v>74</v>
      </c>
      <c r="ID44" s="22"/>
    </row>
    <row r="45" spans="1:239" s="21" customFormat="1" ht="47.25">
      <c r="A45" s="30">
        <v>1.32</v>
      </c>
      <c r="B45" s="69" t="s">
        <v>142</v>
      </c>
      <c r="C45" s="66" t="s">
        <v>75</v>
      </c>
      <c r="D45" s="67">
        <v>12</v>
      </c>
      <c r="E45" s="68" t="s">
        <v>136</v>
      </c>
      <c r="F45" s="70">
        <v>146.3</v>
      </c>
      <c r="G45" s="56"/>
      <c r="H45" s="57"/>
      <c r="I45" s="58" t="s">
        <v>34</v>
      </c>
      <c r="J45" s="59">
        <f>IF(I45="Less(-)",-1,1)</f>
        <v>1</v>
      </c>
      <c r="K45" s="57" t="s">
        <v>35</v>
      </c>
      <c r="L45" s="57" t="s">
        <v>4</v>
      </c>
      <c r="M45" s="60"/>
      <c r="N45" s="57"/>
      <c r="O45" s="57"/>
      <c r="P45" s="61"/>
      <c r="Q45" s="57"/>
      <c r="R45" s="57"/>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5">
        <f>ROUND(total_amount_ba($B$2,$D$2,D45,F45,J45,K45,M45),0)</f>
        <v>1756</v>
      </c>
      <c r="BB45" s="63">
        <f>BA45+SUM(N45:AZ45)</f>
        <v>1756</v>
      </c>
      <c r="BC45" s="64" t="str">
        <f>SpellNumber(L45,BB45)</f>
        <v>INR  One Thousand Seven Hundred &amp; Fifty Six  Only</v>
      </c>
      <c r="HV45" s="21">
        <v>1.32</v>
      </c>
      <c r="HW45" s="21" t="s">
        <v>99</v>
      </c>
      <c r="HX45" s="21" t="s">
        <v>75</v>
      </c>
      <c r="HY45" s="21">
        <v>100</v>
      </c>
      <c r="HZ45" s="22" t="s">
        <v>80</v>
      </c>
      <c r="IA45" s="22">
        <v>1.32</v>
      </c>
      <c r="IB45" s="22" t="s">
        <v>142</v>
      </c>
      <c r="IC45" s="22" t="s">
        <v>75</v>
      </c>
      <c r="ID45" s="22">
        <v>12</v>
      </c>
      <c r="IE45" s="21" t="s">
        <v>136</v>
      </c>
    </row>
    <row r="46" spans="1:238" s="21" customFormat="1" ht="31.5">
      <c r="A46" s="30">
        <v>1.33</v>
      </c>
      <c r="B46" s="69" t="s">
        <v>134</v>
      </c>
      <c r="C46" s="66" t="s">
        <v>76</v>
      </c>
      <c r="D46" s="71"/>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3"/>
      <c r="HV46" s="21">
        <v>1.33</v>
      </c>
      <c r="HW46" s="21" t="s">
        <v>100</v>
      </c>
      <c r="HX46" s="21" t="s">
        <v>76</v>
      </c>
      <c r="HZ46" s="22"/>
      <c r="IA46" s="22">
        <v>1.33</v>
      </c>
      <c r="IB46" s="22" t="s">
        <v>134</v>
      </c>
      <c r="IC46" s="22" t="s">
        <v>76</v>
      </c>
      <c r="ID46" s="22"/>
    </row>
    <row r="47" spans="1:239" s="21" customFormat="1" ht="37.5" customHeight="1">
      <c r="A47" s="30">
        <v>1.34</v>
      </c>
      <c r="B47" s="69" t="s">
        <v>133</v>
      </c>
      <c r="C47" s="66" t="s">
        <v>77</v>
      </c>
      <c r="D47" s="67">
        <v>81</v>
      </c>
      <c r="E47" s="68" t="s">
        <v>136</v>
      </c>
      <c r="F47" s="70">
        <v>115.26</v>
      </c>
      <c r="G47" s="56"/>
      <c r="H47" s="57"/>
      <c r="I47" s="58" t="s">
        <v>34</v>
      </c>
      <c r="J47" s="59">
        <f>IF(I47="Less(-)",-1,1)</f>
        <v>1</v>
      </c>
      <c r="K47" s="57" t="s">
        <v>35</v>
      </c>
      <c r="L47" s="57" t="s">
        <v>4</v>
      </c>
      <c r="M47" s="60"/>
      <c r="N47" s="57"/>
      <c r="O47" s="57"/>
      <c r="P47" s="61"/>
      <c r="Q47" s="57"/>
      <c r="R47" s="57"/>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5">
        <f>ROUND(total_amount_ba($B$2,$D$2,D47,F47,J47,K47,M47),0)</f>
        <v>9336</v>
      </c>
      <c r="BB47" s="63">
        <f>BA47+SUM(N47:AZ47)</f>
        <v>9336</v>
      </c>
      <c r="BC47" s="64" t="str">
        <f>SpellNumber(L47,BB47)</f>
        <v>INR  Nine Thousand Three Hundred &amp; Thirty Six  Only</v>
      </c>
      <c r="HV47" s="21">
        <v>1.34</v>
      </c>
      <c r="HW47" s="21" t="s">
        <v>101</v>
      </c>
      <c r="HX47" s="21" t="s">
        <v>77</v>
      </c>
      <c r="HY47" s="21">
        <v>50</v>
      </c>
      <c r="HZ47" s="22" t="s">
        <v>81</v>
      </c>
      <c r="IA47" s="22">
        <v>1.34</v>
      </c>
      <c r="IB47" s="22" t="s">
        <v>133</v>
      </c>
      <c r="IC47" s="22" t="s">
        <v>77</v>
      </c>
      <c r="ID47" s="22">
        <v>81</v>
      </c>
      <c r="IE47" s="21" t="s">
        <v>136</v>
      </c>
    </row>
    <row r="48" spans="1:238" s="21" customFormat="1" ht="29.25" customHeight="1">
      <c r="A48" s="30">
        <v>1.35</v>
      </c>
      <c r="B48" s="69" t="s">
        <v>143</v>
      </c>
      <c r="C48" s="66" t="s">
        <v>78</v>
      </c>
      <c r="D48" s="71"/>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3"/>
      <c r="HV48" s="21">
        <v>1.35</v>
      </c>
      <c r="HW48" s="31" t="s">
        <v>102</v>
      </c>
      <c r="HX48" s="21" t="s">
        <v>78</v>
      </c>
      <c r="HZ48" s="22"/>
      <c r="IA48" s="22">
        <v>1.35</v>
      </c>
      <c r="IB48" s="35" t="s">
        <v>143</v>
      </c>
      <c r="IC48" s="22" t="s">
        <v>78</v>
      </c>
      <c r="ID48" s="22"/>
    </row>
    <row r="49" spans="1:239" s="21" customFormat="1" ht="94.5">
      <c r="A49" s="30">
        <v>1.36</v>
      </c>
      <c r="B49" s="69" t="s">
        <v>161</v>
      </c>
      <c r="C49" s="66" t="s">
        <v>79</v>
      </c>
      <c r="D49" s="67">
        <v>53</v>
      </c>
      <c r="E49" s="68" t="s">
        <v>136</v>
      </c>
      <c r="F49" s="70">
        <v>719.68</v>
      </c>
      <c r="G49" s="56"/>
      <c r="H49" s="57"/>
      <c r="I49" s="58" t="s">
        <v>34</v>
      </c>
      <c r="J49" s="59">
        <f>IF(I49="Less(-)",-1,1)</f>
        <v>1</v>
      </c>
      <c r="K49" s="57" t="s">
        <v>35</v>
      </c>
      <c r="L49" s="57" t="s">
        <v>4</v>
      </c>
      <c r="M49" s="60"/>
      <c r="N49" s="57"/>
      <c r="O49" s="57"/>
      <c r="P49" s="61"/>
      <c r="Q49" s="57"/>
      <c r="R49" s="57"/>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2"/>
      <c r="BA49" s="65">
        <f>ROUND(total_amount_ba($B$2,$D$2,D49,F49,J49,K49,M49),0)</f>
        <v>38143</v>
      </c>
      <c r="BB49" s="63">
        <f>BA49+SUM(N49:AZ49)</f>
        <v>38143</v>
      </c>
      <c r="BC49" s="64" t="str">
        <f>SpellNumber(L49,BB49)</f>
        <v>INR  Thirty Eight Thousand One Hundred &amp; Forty Three  Only</v>
      </c>
      <c r="HV49" s="21">
        <v>1.36</v>
      </c>
      <c r="HW49" s="21" t="s">
        <v>103</v>
      </c>
      <c r="HX49" s="21" t="s">
        <v>79</v>
      </c>
      <c r="HY49" s="21">
        <v>4</v>
      </c>
      <c r="HZ49" s="22" t="s">
        <v>81</v>
      </c>
      <c r="IA49" s="22">
        <v>1.36</v>
      </c>
      <c r="IB49" s="22" t="s">
        <v>161</v>
      </c>
      <c r="IC49" s="22" t="s">
        <v>79</v>
      </c>
      <c r="ID49" s="22">
        <v>53</v>
      </c>
      <c r="IE49" s="21" t="s">
        <v>136</v>
      </c>
    </row>
    <row r="50" spans="1:237" ht="28.5">
      <c r="A50" s="47" t="s">
        <v>36</v>
      </c>
      <c r="B50" s="48"/>
      <c r="C50" s="49"/>
      <c r="D50" s="50"/>
      <c r="E50" s="50"/>
      <c r="F50" s="50"/>
      <c r="G50" s="50"/>
      <c r="H50" s="51"/>
      <c r="I50" s="51"/>
      <c r="J50" s="51"/>
      <c r="K50" s="51"/>
      <c r="L50" s="52"/>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29">
        <f>SUM(BA14:BA49)</f>
        <v>282288</v>
      </c>
      <c r="BB50" s="53">
        <f>SUM(BB16:BB49)</f>
        <v>282288</v>
      </c>
      <c r="BC50" s="54" t="str">
        <f>SpellNumber(L50,BB50)</f>
        <v>  Two Lakh Eighty Two Thousand Two Hundred &amp; Eighty Eight  Only</v>
      </c>
      <c r="IA50" s="3" t="s">
        <v>36</v>
      </c>
      <c r="IC50" s="3">
        <v>29911889</v>
      </c>
    </row>
    <row r="51" spans="1:237" ht="36.75" customHeight="1">
      <c r="A51" s="36" t="s">
        <v>37</v>
      </c>
      <c r="B51" s="37"/>
      <c r="C51" s="38"/>
      <c r="D51" s="55"/>
      <c r="E51" s="39" t="s">
        <v>42</v>
      </c>
      <c r="F51" s="26"/>
      <c r="G51" s="40"/>
      <c r="H51" s="41"/>
      <c r="I51" s="41"/>
      <c r="J51" s="41"/>
      <c r="K51" s="42"/>
      <c r="L51" s="24"/>
      <c r="M51" s="43"/>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25">
        <f>IF(ISBLANK(F51),0,IF(E51="Excess (+)",ROUND(BA50+(BA50*F51),2),IF(E51="Less (-)",ROUND(BA50+(BA50*F51*(-1)),2),IF(E51="At Par",BA50,0))))</f>
        <v>0</v>
      </c>
      <c r="BB51" s="45">
        <f>ROUND(BA51,0)</f>
        <v>0</v>
      </c>
      <c r="BC51" s="46" t="str">
        <f>SpellNumber($E$2,BB51)</f>
        <v>INR Zero Only</v>
      </c>
      <c r="IA51" s="3" t="s">
        <v>37</v>
      </c>
      <c r="IC51" s="3" t="s">
        <v>120</v>
      </c>
    </row>
    <row r="52" spans="1:237" ht="33.75" customHeight="1">
      <c r="A52" s="23" t="s">
        <v>38</v>
      </c>
      <c r="B52" s="23"/>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IA52" s="3" t="s">
        <v>38</v>
      </c>
      <c r="IC52" s="3" t="s">
        <v>119</v>
      </c>
    </row>
  </sheetData>
  <sheetProtection password="D850" sheet="1"/>
  <autoFilter ref="A11:BC52"/>
  <mergeCells count="30">
    <mergeCell ref="C52:BC52"/>
    <mergeCell ref="D14:BC14"/>
    <mergeCell ref="D46:BC46"/>
    <mergeCell ref="D48:BC48"/>
    <mergeCell ref="A1:L1"/>
    <mergeCell ref="A4:BC4"/>
    <mergeCell ref="A5:BC5"/>
    <mergeCell ref="A6:BC6"/>
    <mergeCell ref="A7:BC7"/>
    <mergeCell ref="D13:BC13"/>
    <mergeCell ref="B8:BC8"/>
    <mergeCell ref="A9:BC9"/>
    <mergeCell ref="D35:BC35"/>
    <mergeCell ref="D37:BC37"/>
    <mergeCell ref="D38:BC38"/>
    <mergeCell ref="D41:BC41"/>
    <mergeCell ref="D42:BC42"/>
    <mergeCell ref="D44:BC44"/>
    <mergeCell ref="D24:BC24"/>
    <mergeCell ref="D26:BC26"/>
    <mergeCell ref="D28:BC28"/>
    <mergeCell ref="D30:BC30"/>
    <mergeCell ref="D31:BC31"/>
    <mergeCell ref="D33:BC33"/>
    <mergeCell ref="D15:BC15"/>
    <mergeCell ref="D17:BC17"/>
    <mergeCell ref="D18:BC18"/>
    <mergeCell ref="D20:BC20"/>
    <mergeCell ref="D21:BC21"/>
    <mergeCell ref="D23:BC23"/>
  </mergeCells>
  <dataValidations count="19">
    <dataValidation type="list" allowBlank="1" showErrorMessage="1" sqref="E5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1">
      <formula1>0</formula1>
      <formula2>99.9</formula2>
    </dataValidation>
    <dataValidation type="list" allowBlank="1" showErrorMessage="1" sqref="D13:D15 K16 D17:D18 K19 D20:D21 K22 D23:D24 K25 D26 K27 D28 K29 D30:D31 K32 D33 K34 D35 K36 D37:D38 K39:K40 D41:D42 K43 D44 K45 D46 K47 K49 D48">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6:H16 G19:H19 G22:H22 G25:H25 G27:H27 G29:H29 G32:H32 G34:H34 G36:H36 G39:H40 G43:H43 G45:H45 G47:H47 G49:H49">
      <formula1>0</formula1>
      <formula2>999999999999999</formula2>
    </dataValidation>
    <dataValidation allowBlank="1" showInputMessage="1" showErrorMessage="1" promptTitle="Addition / Deduction" prompt="Please Choose the correct One" sqref="J16 J19 J22 J25 J27 J29 J32 J34 J36 J39:J40 J43 J45 J47 J49">
      <formula1>0</formula1>
      <formula2>0</formula2>
    </dataValidation>
    <dataValidation type="list" showErrorMessage="1" sqref="I16 I19 I22 I25 I27 I29 I32 I34 I36 I39:I40 I43 I45 I47 I4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9:O19 N22:O22 N25:O25 N27:O27 N29:O29 N32:O32 N34:O34 N36:O36 N39:O40 N43:O43 N45:O45 N47:O47 N49:O4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9 R22 R25 R27 R29 R32 R34 R36 R39:R40 R43 R45 R47 R4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9 Q22 Q25 Q27 Q29 Q32 Q34 Q36 Q39:Q40 Q43 Q45 Q47 Q4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9 M22 M25 M27 M29 M32 M34 M36 M39:M40 M43 M45 M47 M49">
      <formula1>0</formula1>
      <formula2>999999999999999</formula2>
    </dataValidation>
    <dataValidation type="decimal" allowBlank="1" showInputMessage="1" showErrorMessage="1" promptTitle="Quantity" prompt="Please enter the Quantity for this item. " errorTitle="Invalid Entry" error="Only Numeric Values are allowed. " sqref="D16 D19 D22 D25 D27 D29 D32 D34 D36 D39:D40 D43 D45 D47 D4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9 F22 F25 F27 F29 F32 F34 F36 F39:F40 F43 F45 F47 F49">
      <formula1>0</formula1>
      <formula2>999999999999999</formula2>
    </dataValidation>
    <dataValidation type="list" allowBlank="1" showInputMessage="1" showErrorMessage="1" sqref="L52 L46 L47 L13 L14 L15 L16 L17 L18 L19 L20 L21 L22 L23 L24 L25 L26 L27 L28 L29 L30 L31 L32 L33 L34 L35 L36 L37 L38 L39 L40 L41 L42 L43 L44 L45 L49 L48">
      <formula1>"INR"</formula1>
    </dataValidation>
    <dataValidation allowBlank="1" showInputMessage="1" showErrorMessage="1" promptTitle="Itemcode/Make" prompt="Please enter text" sqref="C14:C49">
      <formula1>0</formula1>
      <formula2>0</formula2>
    </dataValidation>
    <dataValidation type="decimal" allowBlank="1" showInputMessage="1" showErrorMessage="1" errorTitle="Invalid Entry" error="Only Numeric Values are allowed. " sqref="A14:A49">
      <formula1>0</formula1>
      <formula2>999999999999999</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1">
      <formula1>IF(E51="Select",-1,IF(E51="At Par",0,0))</formula1>
      <formula2>IF(E51="Select",-1,IF(E51="At Par",0,0.99))</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0" t="s">
        <v>39</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DOIP_Office</cp:lastModifiedBy>
  <cp:lastPrinted>2022-11-30T09:45:33Z</cp:lastPrinted>
  <dcterms:created xsi:type="dcterms:W3CDTF">2009-01-30T06:42:42Z</dcterms:created>
  <dcterms:modified xsi:type="dcterms:W3CDTF">2023-08-04T07:12:47Z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