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4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'BoQ1'!$A$11:$BC$130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<sst xmlns="http://schemas.openxmlformats.org/spreadsheetml/2006/main" count="827" uniqueCount="282">
  <si>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</si>
  <si>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</si>
  <si>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</si>
  <si>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</si>
  <si>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</si>
  <si>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</si>
  <si>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</si>
  <si>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</si>
  <si>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</si>
  <si>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</si>
  <si>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</si>
  <si>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</si>
  <si>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</si>
  <si>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</si>
  <si>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</si>
  <si>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</si>
  <si>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</si>
  <si>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</si>
  <si>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</si>
  <si>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</si>
  <si>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</si>
  <si>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</si>
  <si>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</si>
  <si>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</si>
  <si>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</si>
  <si>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</si>
  <si>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</si>
  <si>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</si>
  <si>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</si>
  <si>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</si>
  <si>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</si>
  <si>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</si>
  <si>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</si>
  <si>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</si>
  <si>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</si>
  <si>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</si>
  <si>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</si>
  <si>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</si>
  <si>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</si>
  <si>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</si>
  <si>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</si>
  <si>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</si>
  <si>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</si>
  <si>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</si>
  <si>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</si>
  <si>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</si>
  <si>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</si>
  <si>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</si>
  <si>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</si>
  <si>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</si>
  <si>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</si>
  <si>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</si>
  <si>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</si>
  <si>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</si>
  <si>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</si>
  <si>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</si>
  <si>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</si>
  <si>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</si>
  <si>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</si>
  <si>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</si>
  <si>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</si>
  <si>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</si>
  <si>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</si>
  <si>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</si>
  <si>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</si>
  <si>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</si>
  <si>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</si>
  <si>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</si>
  <si>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</si>
  <si>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</si>
  <si>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</si>
  <si>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</si>
  <si>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</si>
  <si>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</si>
  <si>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</si>
  <si>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</si>
  <si>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</si>
  <si>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</si>
  <si>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</si>
  <si>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</si>
  <si>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</si>
  <si>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</si>
  <si>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</si>
  <si>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</si>
  <si>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</si>
  <si>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</si>
  <si>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</si>
  <si>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</si>
  <si>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</si>
  <si>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</si>
  <si>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</si>
  <si>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</si>
  <si>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</si>
  <si>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</si>
  <si>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</si>
  <si>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</si>
  <si>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</si>
  <si>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</si>
  <si>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</si>
  <si>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</si>
  <si>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</si>
  <si>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</si>
  <si>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</si>
  <si>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</si>
  <si>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</si>
  <si>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</si>
  <si>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</si>
  <si>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</si>
  <si>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</si>
  <si>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</si>
  <si>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</si>
  <si>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</si>
  <si>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</si>
  <si>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</si>
  <si>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</si>
  <si>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</si>
  <si>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</si>
  <si>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</si>
  <si>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</si>
  <si>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</si>
  <si>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</si>
  <si>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</si>
  <si>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</si>
  <si>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</si>
  <si>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</si>
  <si>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</si>
  <si>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</si>
  <si>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</si>
  <si>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</si>
  <si>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</si>
  <si>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</si>
  <si>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</si>
  <si>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</si>
  <si>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</si>
  <si>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</si>
  <si>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</si>
  <si>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</si>
  <si>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</si>
  <si>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</si>
  <si>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</si>
  <si>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</si>
  <si>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</si>
  <si>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</si>
  <si>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</si>
  <si>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</si>
  <si>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</si>
  <si>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</si>
  <si>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</si>
  <si>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</si>
  <si>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</si>
  <si>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</si>
  <si>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</si>
  <si>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</si>
  <si>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</si>
  <si>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</si>
  <si>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</si>
  <si>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</si>
  <si>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</si>
  <si>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</si>
  <si>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</si>
  <si>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</si>
  <si>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</si>
  <si>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</si>
  <si>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</si>
  <si>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</si>
  <si>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Foundations, footings, bases of columns, etc. for mass concrete</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</si>
  <si>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</si>
  <si>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</si>
  <si>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</si>
  <si>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</si>
  <si>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</si>
  <si>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</si>
  <si>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</si>
  <si>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</si>
  <si>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</si>
  <si>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300x16 mm</t>
  </si>
  <si>
    <t>125 mm</t>
  </si>
  <si>
    <t>100 mm</t>
  </si>
  <si>
    <t>STEEL WORK</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</si>
  <si>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</si>
  <si>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</si>
  <si>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</si>
  <si>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</si>
  <si>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100 mm diameter</t>
  </si>
  <si>
    <t>FINISHING</t>
  </si>
  <si>
    <t>Two or more coats on new work</t>
  </si>
  <si>
    <t>Painting with synthetic enamel paint of approved brand and manufacture to give an even shade :</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</si>
  <si>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</si>
  <si>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</si>
  <si>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</si>
  <si>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</si>
  <si>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One or more coats on old work</t>
  </si>
  <si>
    <t>Demolishing cement concrete manually/ by mechanical means including disposal of material within 50 metres lead as per direction of Engineer - in - charge.</t>
  </si>
  <si>
    <t>Nominal concrete 1:3:6 or richer mix (i/c equivalent design mix)</t>
  </si>
  <si>
    <t>SANITARY INSTALLATIONS</t>
  </si>
  <si>
    <t>Providing and fixing soil, waste and vent pipes :</t>
  </si>
  <si>
    <t>100 mm dia</t>
  </si>
  <si>
    <t>Sand cast iron S&amp;S pipe as per IS: 1729</t>
  </si>
  <si>
    <t>Sand cast iron S&amp;S as per IS - 1729</t>
  </si>
  <si>
    <t>Providing and fixing collar :</t>
  </si>
  <si>
    <t>100 mm inlet and 100 mm outlet</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</si>
  <si>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</si>
  <si>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</si>
  <si>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dia nominal bore</t>
  </si>
  <si>
    <t>20 mm dia nominal bore</t>
  </si>
  <si>
    <t>20 mm nominal bore</t>
  </si>
  <si>
    <t>Providing and fixing gun metal gate valve with C.I. wheel of approved quality (screwed end)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</si>
  <si>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</si>
  <si>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</si>
  <si>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</si>
  <si>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DRAINAGE</t>
  </si>
  <si>
    <t>Providing, laying and jointing glazed stoneware pipes class SP-1 with stiff mixture of cement mortar in the proportion of 1:1 (1 cement : 1 fine sand) including testing of joints etc. complete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</si>
  <si>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</si>
  <si>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</si>
  <si>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</si>
  <si>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</si>
  <si>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</si>
  <si>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</si>
  <si>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cum</t>
  </si>
  <si>
    <t>sqm</t>
  </si>
  <si>
    <t>metre</t>
  </si>
  <si>
    <t>each</t>
  </si>
  <si>
    <t>kg</t>
  </si>
  <si>
    <t>Each</t>
  </si>
  <si>
    <t>Tender Inviting Authority: DOIP, IIT Kanpur</t>
  </si>
  <si>
    <t>CEMENT CONCRETE (CAST IN SITU)</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</si>
  <si>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</si>
  <si>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</si>
  <si>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modular bricks of class designation 7.5 in foundation and plinth in:</t>
  </si>
  <si>
    <t>Cement Mortar 1:6 (1 cement : 6 coarse sand).</t>
  </si>
  <si>
    <t>WOOD AND P. V. C. WORK</t>
  </si>
  <si>
    <t>12 mm cement plaster finished with a floating coat of neat cement of mix :</t>
  </si>
  <si>
    <t>1:4 (1 cement: 4 fine sand)</t>
  </si>
  <si>
    <t>Dismantling and Demolishing</t>
  </si>
  <si>
    <t>Sand Cast Iron S&amp;S as per IS: 1729</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</si>
  <si>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</si>
  <si>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laying cement concrete 1:5:10 (1 cement : 5 coarse sand : 10 graded stone aggregate 40 mm nominal size) all-round S.W. pipes including bed concrete as per standard design :</t>
  </si>
  <si>
    <t>Cum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</si>
  <si>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</si>
  <si>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</si>
  <si>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</si>
  <si>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</si>
  <si>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 equalities not exceeding 15 cm deep and disposal of rubbish, lead up to 50 m and lift up to 1.5 m.</t>
  </si>
  <si>
    <t>Half brick masonry with common burnt clay F.P.S. (non modular) bricks of class designation 7.5 in foundations and plinth in :</t>
  </si>
  <si>
    <t>cement mortar 1:4 (1 cement : 4 coarse sand)</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</si>
  <si>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</si>
  <si>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 (copper oxidized as per IS: 1378)</t>
  </si>
  <si>
    <t>Providing and fixing ISI marked oxidised M.S. handles conforming to IS:4992 with necessary screws etc. complete : (copper oxidized as per IS: 1378)</t>
  </si>
  <si>
    <t>Providing and fixing ISI marked M.S. pressed butt hinges bright finished with necessary screws etc. complete :</t>
  </si>
  <si>
    <t>100x58x1.90 mm</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</si>
  <si>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</si>
  <si>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</si>
  <si>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Finishing with Epoxy paint (two or more coats) at all locations prepared and applied as per manufacturer's specifications including appropriate priming coat, preparation of surface, etc. complete.</t>
  </si>
  <si>
    <t>On steel work</t>
  </si>
  <si>
    <t>Providing and fixing trap of self cleansing design with screwed downor hinged grating with or without vent arm complete, including cost ofcutting and making good the walls and floors :</t>
  </si>
  <si>
    <t>Providing and fixing G.I. pipes complete with G.I. fittings and clamps, i/c cutting and making good the walls etc. Internal work - Exposed on wall</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</si>
  <si>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</si>
  <si>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</si>
  <si>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</si>
  <si>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PTMT grating of approved quality and colour.</t>
  </si>
  <si>
    <t>Circular type</t>
  </si>
  <si>
    <t>100 mm nominal dia</t>
  </si>
  <si>
    <t>50 mm nominal dia Pipes</t>
  </si>
  <si>
    <t>100 mm nominal dia Pipes</t>
  </si>
  <si>
    <t>Providing and fixing gun metal non- return valve of approved quality (screwed end) :</t>
  </si>
  <si>
    <t>50 mm nominal bore</t>
  </si>
  <si>
    <t>Horizontal</t>
  </si>
  <si>
    <t>Making hole up to 20x20 cm and embedding pipes up to 150 mm diameter in masonry and filling with cement concrete 1:3:6 (1 cement : 3 coarse sand: 6 graded stone aggregate 20 mm nominal size) including disposal of malba.</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</si>
  <si>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</si>
  <si>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</si>
  <si>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6.1 "P/F gun metal ball valve of Zoloto, Leader or approved equivalent make &amp; quality with necessary arrangements etc. complete. "
50 mm Dia</t>
  </si>
  <si>
    <t>P/F level controllers/ float switch with low voltage releys, float type with PVC shroud, with 10 meter minimum cable/wiring from tank top to probes of required length. To open solenoid/Motorized valve on low water level and close when high water level in the OH/UG water tank, Nolta or approved equivalent make.</t>
  </si>
  <si>
    <t xml:space="preserve">"Providing and fixing pressure switch suitable till 7 kg/ cm2 pressure with pressure difference settings of Danfoss or approved equivalent make.
"
</t>
  </si>
  <si>
    <t xml:space="preserve">"Providing and fixing pressure gauge with pressure range 0-7 kg / cm2 approved make."
</t>
  </si>
  <si>
    <t>Supplying and Installation &amp; commisiioning of openwell submersible pumpset of 3.70 Kw (5.00 HP), 3 phase, model no. WPO Rapter 50F/3  of WILO or approved equivalent make having head range of 28 to 45 M and 450 LPM discharge at 33 meter head, suction x delivery 50x50 mm  i/c  making connection with suction &amp; delivery pipes and with starter panel etc. complete in all respect.</t>
  </si>
  <si>
    <t xml:space="preserve">Supplying and Fixing, connecting, testing and commissioning, direct on line starter for 5 HP 3 phase submerible pump 415 V, 50 Hz with single phase preventor, overload relays and auto manual swith etc. as required complete. MUG 6 of  L&amp;T or approved equiavalnt make as required. </t>
  </si>
  <si>
    <t>Providing &amp; Fixing of  5 mm Stainless steel chain, 304 grade with load capacity of 300 kg to the submersible pumps for lowering and unlowering of pumps etc. complete in all respect.</t>
  </si>
  <si>
    <t>Providing &amp; fixing locker storage set having three columns and five rows (total fifteen locker per set) of compact laminate (waterproof) with MS tublar frame as approved by the engineer in-charge (Make: Manino laminate, godrej or equivalent)</t>
  </si>
  <si>
    <t>Meter</t>
  </si>
  <si>
    <t>set</t>
  </si>
  <si>
    <t>Name of Work: Various civil works in Halls 3, 11, 12 and 13 including creation of locker storage in swimming pool, IIT Kanpur</t>
  </si>
  <si>
    <t>NIT No:  Civil/05/09/2023-1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</si>
</sst>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2"/>
      <color indexed="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7" fillId="0" borderId="0" xfId="56" applyNumberFormat="1" applyFont="1" applyFill="1" applyBorder="1" applyAlignment="1">
      <alignment horizontal="center"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2" fillId="0" borderId="20" xfId="0" applyFont="1" applyFill="1" applyBorder="1" applyAlignment="1">
      <alignment horizontal="justify" vertical="top" wrapText="1"/>
    </xf>
    <xf numFmtId="0" fontId="62" fillId="0" borderId="20" xfId="0" applyFont="1" applyFill="1" applyBorder="1" applyAlignment="1">
      <alignment horizontal="center" vertical="center"/>
    </xf>
    <xf numFmtId="0" fontId="62" fillId="0" borderId="20" xfId="0" applyFont="1" applyFill="1" applyBorder="1" applyAlignment="1">
      <alignment horizontal="center" vertical="center" wrapText="1"/>
    </xf>
    <xf numFmtId="0" fontId="4" fillId="0" borderId="0" xfId="56" applyNumberFormat="1" applyFont="1" applyFill="1" applyAlignment="1">
      <alignment wrapText="1"/>
      <protection/>
    </xf>
    <xf numFmtId="0" fontId="25" fillId="0" borderId="20" xfId="0" applyFont="1" applyFill="1" applyBorder="1" applyAlignment="1">
      <alignment horizontal="center" vertical="top"/>
    </xf>
    <xf numFmtId="2" fontId="26" fillId="0" borderId="20" xfId="0" applyNumberFormat="1" applyFont="1" applyFill="1" applyBorder="1" applyAlignment="1">
      <alignment horizontal="center" vertical="center"/>
    </xf>
    <xf numFmtId="2" fontId="27" fillId="0" borderId="20" xfId="56" applyNumberFormat="1" applyFont="1" applyFill="1" applyBorder="1" applyAlignment="1" applyProtection="1">
      <alignment horizontal="center" vertical="center"/>
      <protection locked="0"/>
    </xf>
    <xf numFmtId="2" fontId="25" fillId="0" borderId="20" xfId="59" applyNumberFormat="1" applyFont="1" applyFill="1" applyBorder="1" applyAlignment="1">
      <alignment horizontal="center" vertical="center"/>
      <protection/>
    </xf>
    <xf numFmtId="2" fontId="25" fillId="0" borderId="20" xfId="56" applyNumberFormat="1" applyFont="1" applyFill="1" applyBorder="1" applyAlignment="1">
      <alignment horizontal="center" vertical="center"/>
      <protection/>
    </xf>
    <xf numFmtId="2" fontId="27" fillId="33" borderId="20" xfId="56" applyNumberFormat="1" applyFont="1" applyFill="1" applyBorder="1" applyAlignment="1" applyProtection="1">
      <alignment horizontal="center" vertical="center"/>
      <protection locked="0"/>
    </xf>
    <xf numFmtId="2" fontId="27" fillId="0" borderId="20" xfId="56" applyNumberFormat="1" applyFont="1" applyFill="1" applyBorder="1" applyAlignment="1" applyProtection="1">
      <alignment horizontal="center" vertical="center" wrapText="1"/>
      <protection locked="0"/>
    </xf>
    <xf numFmtId="2" fontId="27" fillId="0" borderId="20" xfId="59" applyNumberFormat="1" applyFont="1" applyFill="1" applyBorder="1" applyAlignment="1">
      <alignment horizontal="center" vertical="center"/>
      <protection/>
    </xf>
    <xf numFmtId="2" fontId="27" fillId="0" borderId="20" xfId="58" applyNumberFormat="1" applyFont="1" applyFill="1" applyBorder="1" applyAlignment="1">
      <alignment horizontal="left" vertical="center"/>
      <protection/>
    </xf>
    <xf numFmtId="0" fontId="25" fillId="0" borderId="20" xfId="59" applyNumberFormat="1" applyFont="1" applyFill="1" applyBorder="1" applyAlignment="1">
      <alignment horizontal="left" vertical="center" wrapText="1"/>
      <protection/>
    </xf>
    <xf numFmtId="0" fontId="25" fillId="0" borderId="20" xfId="56" applyNumberFormat="1" applyFont="1" applyFill="1" applyBorder="1" applyAlignment="1">
      <alignment horizontal="center" vertical="top" wrapText="1"/>
      <protection/>
    </xf>
    <xf numFmtId="2" fontId="0" fillId="0" borderId="0" xfId="56" applyNumberFormat="1" applyFill="1">
      <alignment/>
      <protection/>
    </xf>
    <xf numFmtId="0" fontId="7" fillId="0" borderId="24" xfId="56" applyNumberFormat="1" applyFont="1" applyFill="1" applyBorder="1" applyAlignment="1" applyProtection="1">
      <alignment vertical="top"/>
      <protection/>
    </xf>
    <xf numFmtId="0" fontId="7" fillId="0" borderId="25" xfId="56" applyNumberFormat="1" applyFont="1" applyFill="1" applyBorder="1" applyAlignment="1" applyProtection="1">
      <alignment vertical="top"/>
      <protection/>
    </xf>
    <xf numFmtId="0" fontId="7" fillId="0" borderId="26" xfId="56" applyNumberFormat="1" applyFont="1" applyFill="1" applyBorder="1" applyAlignment="1" applyProtection="1">
      <alignment vertical="top"/>
      <protection/>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0"/>
  <sheetViews>
    <sheetView showGridLines="0" zoomScale="87" zoomScaleNormal="87" zoomScalePageLayoutView="0" workbookViewId="0" topLeftCell="A122">
      <selection activeCell="C130" sqref="C130:BC130"/>
    </sheetView>
  </sheetViews>
  <sheetFormatPr defaultColWidth="9.140625" defaultRowHeight="15"/>
  <cols>
    <col min="1" max="1" width="9.57421875" style="1" customWidth="1"/>
    <col min="2" max="2" width="73.00390625" style="1" customWidth="1"/>
    <col min="3" max="3" width="30.57421875" style="1" hidden="1" customWidth="1"/>
    <col min="4" max="4" width="10.57421875" style="1" customWidth="1"/>
    <col min="5" max="5" width="15.710937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4.7109375" style="1" customWidth="1"/>
    <col min="56" max="56" width="9.140625" style="1" customWidth="1"/>
    <col min="57" max="57" width="18.421875" style="1" customWidth="1"/>
    <col min="58"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224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280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281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39">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6">
        <v>7</v>
      </c>
      <c r="BB12" s="46">
        <v>54</v>
      </c>
      <c r="BC12" s="46">
        <v>8</v>
      </c>
      <c r="IE12" s="18"/>
      <c r="IF12" s="18"/>
      <c r="IG12" s="18"/>
      <c r="IH12" s="18"/>
      <c r="II12" s="18"/>
    </row>
    <row r="13" spans="1:243" s="17" customFormat="1" ht="18">
      <c r="A13" s="46">
        <v>1</v>
      </c>
      <c r="B13" s="47" t="s">
        <v>62</v>
      </c>
      <c r="C13" s="45"/>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62</v>
      </c>
      <c r="IE13" s="18"/>
      <c r="IF13" s="18"/>
      <c r="IG13" s="18"/>
      <c r="IH13" s="18"/>
      <c r="II13" s="18"/>
    </row>
    <row r="14" spans="1:243" s="17" customFormat="1" ht="15.75">
      <c r="A14" s="55">
        <v>1.1</v>
      </c>
      <c r="B14" s="51" t="s">
        <v>159</v>
      </c>
      <c r="C14" s="52" t="s">
        <v>43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17">
        <v>1.1</v>
      </c>
      <c r="IB14" s="17" t="s">
        <v>159</v>
      </c>
      <c r="IC14" s="17" t="s">
        <v>43</v>
      </c>
      <c r="IE14" s="18"/>
      <c r="IF14" s="18"/>
      <c r="IG14" s="18"/>
      <c r="IH14" s="18"/>
      <c r="II14" s="18"/>
    </row>
    <row r="15" spans="1:243" s="17" customFormat="1" ht="109.5" customHeight="1">
      <c r="A15" s="65">
        <v>1.2</v>
      </c>
      <c r="B15" s="51" t="s">
        <v>238</v>
      </c>
      <c r="C15" s="52" t="s">
        <v>44</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17">
        <v>1.2</v>
      </c>
      <c r="IB15" s="17" t="s">
        <v>238</v>
      </c>
      <c r="IC15" s="17" t="s">
        <v>44</v>
      </c>
      <c r="IE15" s="18"/>
      <c r="IF15" s="18"/>
      <c r="IG15" s="18"/>
      <c r="IH15" s="18"/>
      <c r="II15" s="18"/>
    </row>
    <row r="16" spans="1:243" s="17" customFormat="1" ht="31.5">
      <c r="A16" s="55">
        <v>1.3</v>
      </c>
      <c r="B16" s="51" t="s">
        <v>239</v>
      </c>
      <c r="C16" s="52" t="s">
        <v>45</v>
      </c>
      <c r="D16" s="52">
        <v>5.23</v>
      </c>
      <c r="E16" s="53" t="s">
        <v>218</v>
      </c>
      <c r="F16" s="56">
        <v>251.51</v>
      </c>
      <c r="G16" s="57"/>
      <c r="H16" s="57"/>
      <c r="I16" s="58" t="s">
        <v>34</v>
      </c>
      <c r="J16" s="59">
        <f>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ROUND(total_amount_ba($B$2,$D$2,D16,F16,J16,K16,M16),0)</f>
        <v>1315</v>
      </c>
      <c r="BB16" s="63">
        <f>BA16+SUM(N16:AZ16)</f>
        <v>1315</v>
      </c>
      <c r="BC16" s="64" t="str">
        <f>SpellNumber(L16,BB16)</f>
        <v>INR  One Thousand Three Hundred &amp; Fifteen  Only</v>
      </c>
      <c r="IA16" s="17">
        <v>1.3</v>
      </c>
      <c r="IB16" s="17" t="s">
        <v>239</v>
      </c>
      <c r="IC16" s="17" t="s">
        <v>45</v>
      </c>
      <c r="ID16" s="17">
        <v>5.23</v>
      </c>
      <c r="IE16" s="18" t="s">
        <v>218</v>
      </c>
      <c r="IF16" s="18"/>
      <c r="IG16" s="18"/>
      <c r="IH16" s="18"/>
      <c r="II16" s="18"/>
    </row>
    <row r="17" spans="1:243" s="17" customFormat="1" ht="129" customHeight="1">
      <c r="A17" s="65">
        <v>1.4</v>
      </c>
      <c r="B17" s="51" t="s">
        <v>161</v>
      </c>
      <c r="C17" s="52" t="s">
        <v>51</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17">
        <v>1.4</v>
      </c>
      <c r="IB17" s="17" t="s">
        <v>161</v>
      </c>
      <c r="IC17" s="17" t="s">
        <v>51</v>
      </c>
      <c r="IE17" s="18"/>
      <c r="IF17" s="18"/>
      <c r="IG17" s="18"/>
      <c r="IH17" s="18"/>
      <c r="II17" s="18"/>
    </row>
    <row r="18" spans="1:243" s="17" customFormat="1" ht="15.75">
      <c r="A18" s="55">
        <v>1.5</v>
      </c>
      <c r="B18" s="51" t="s">
        <v>160</v>
      </c>
      <c r="C18" s="52" t="s">
        <v>46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17">
        <v>1.5</v>
      </c>
      <c r="IB18" s="17" t="s">
        <v>160</v>
      </c>
      <c r="IC18" s="17" t="s">
        <v>46</v>
      </c>
      <c r="IE18" s="18"/>
      <c r="IF18" s="18"/>
      <c r="IG18" s="18"/>
      <c r="IH18" s="18"/>
      <c r="II18" s="18"/>
    </row>
    <row r="19" spans="1:243" s="17" customFormat="1" ht="31.5">
      <c r="A19" s="65">
        <v>1.6</v>
      </c>
      <c r="B19" s="51" t="s">
        <v>240</v>
      </c>
      <c r="C19" s="52" t="s">
        <v>52</v>
      </c>
      <c r="D19" s="52">
        <v>19</v>
      </c>
      <c r="E19" s="53" t="s">
        <v>220</v>
      </c>
      <c r="F19" s="56">
        <v>365.94</v>
      </c>
      <c r="G19" s="57"/>
      <c r="H19" s="57"/>
      <c r="I19" s="58" t="s">
        <v>34</v>
      </c>
      <c r="J19" s="59">
        <f>IF(I19="Less(-)",-1,1)</f>
        <v>1</v>
      </c>
      <c r="K19" s="57" t="s">
        <v>35</v>
      </c>
      <c r="L19" s="57" t="s">
        <v>4</v>
      </c>
      <c r="M19" s="60"/>
      <c r="N19" s="57"/>
      <c r="O19" s="57"/>
      <c r="P19" s="61"/>
      <c r="Q19" s="57"/>
      <c r="R19" s="57"/>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2">
        <f>ROUND(total_amount_ba($B$2,$D$2,D19,F19,J19,K19,M19),0)</f>
        <v>6953</v>
      </c>
      <c r="BB19" s="63">
        <f>BA19+SUM(N19:AZ19)</f>
        <v>6953</v>
      </c>
      <c r="BC19" s="64" t="str">
        <f>SpellNumber(L19,BB19)</f>
        <v>INR  Six Thousand Nine Hundred &amp; Fifty Three  Only</v>
      </c>
      <c r="IA19" s="17">
        <v>1.6</v>
      </c>
      <c r="IB19" s="17" t="s">
        <v>240</v>
      </c>
      <c r="IC19" s="17" t="s">
        <v>52</v>
      </c>
      <c r="ID19" s="17">
        <v>19</v>
      </c>
      <c r="IE19" s="18" t="s">
        <v>220</v>
      </c>
      <c r="IF19" s="18"/>
      <c r="IG19" s="18"/>
      <c r="IH19" s="18"/>
      <c r="II19" s="18"/>
    </row>
    <row r="20" spans="1:243" s="17" customFormat="1" ht="81" customHeight="1">
      <c r="A20" s="55">
        <v>1.7</v>
      </c>
      <c r="B20" s="51" t="s">
        <v>241</v>
      </c>
      <c r="C20" s="52" t="s">
        <v>53</v>
      </c>
      <c r="D20" s="52">
        <v>7</v>
      </c>
      <c r="E20" s="53" t="s">
        <v>218</v>
      </c>
      <c r="F20" s="56">
        <v>222.67</v>
      </c>
      <c r="G20" s="57"/>
      <c r="H20" s="57"/>
      <c r="I20" s="58" t="s">
        <v>34</v>
      </c>
      <c r="J20" s="59">
        <f>IF(I20="Less(-)",-1,1)</f>
        <v>1</v>
      </c>
      <c r="K20" s="57" t="s">
        <v>35</v>
      </c>
      <c r="L20" s="57" t="s">
        <v>4</v>
      </c>
      <c r="M20" s="60"/>
      <c r="N20" s="57"/>
      <c r="O20" s="57"/>
      <c r="P20" s="61"/>
      <c r="Q20" s="57"/>
      <c r="R20" s="57"/>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2">
        <f>ROUND(total_amount_ba($B$2,$D$2,D20,F20,J20,K20,M20),0)</f>
        <v>1559</v>
      </c>
      <c r="BB20" s="63">
        <f>BA20+SUM(N20:AZ20)</f>
        <v>1559</v>
      </c>
      <c r="BC20" s="64" t="str">
        <f>SpellNumber(L20,BB20)</f>
        <v>INR  One Thousand Five Hundred &amp; Fifty Nine  Only</v>
      </c>
      <c r="IA20" s="17">
        <v>1.7</v>
      </c>
      <c r="IB20" s="17" t="s">
        <v>241</v>
      </c>
      <c r="IC20" s="17" t="s">
        <v>53</v>
      </c>
      <c r="ID20" s="17">
        <v>7</v>
      </c>
      <c r="IE20" s="18" t="s">
        <v>218</v>
      </c>
      <c r="IF20" s="18"/>
      <c r="IG20" s="18"/>
      <c r="IH20" s="18"/>
      <c r="II20" s="18"/>
    </row>
    <row r="21" spans="1:243" s="17" customFormat="1" ht="47.25">
      <c r="A21" s="65">
        <v>1.8</v>
      </c>
      <c r="B21" s="51" t="s">
        <v>242</v>
      </c>
      <c r="C21" s="52" t="s">
        <v>47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17">
        <v>1.8</v>
      </c>
      <c r="IB21" s="17" t="s">
        <v>242</v>
      </c>
      <c r="IC21" s="17" t="s">
        <v>47</v>
      </c>
      <c r="IE21" s="18"/>
      <c r="IF21" s="18"/>
      <c r="IG21" s="18"/>
      <c r="IH21" s="18"/>
      <c r="II21" s="18"/>
    </row>
    <row r="22" spans="1:243" s="17" customFormat="1" ht="31.5">
      <c r="A22" s="55">
        <v>1.9</v>
      </c>
      <c r="B22" s="51" t="s">
        <v>160</v>
      </c>
      <c r="C22" s="52" t="s">
        <v>54</v>
      </c>
      <c r="D22" s="52">
        <v>145</v>
      </c>
      <c r="E22" s="53" t="s">
        <v>219</v>
      </c>
      <c r="F22" s="56">
        <v>24.68</v>
      </c>
      <c r="G22" s="57"/>
      <c r="H22" s="57"/>
      <c r="I22" s="58" t="s">
        <v>34</v>
      </c>
      <c r="J22" s="59">
        <f>IF(I22="Less(-)",-1,1)</f>
        <v>1</v>
      </c>
      <c r="K22" s="57" t="s">
        <v>35</v>
      </c>
      <c r="L22" s="57" t="s">
        <v>4</v>
      </c>
      <c r="M22" s="60"/>
      <c r="N22" s="57"/>
      <c r="O22" s="57"/>
      <c r="P22" s="61"/>
      <c r="Q22" s="57"/>
      <c r="R22" s="5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2">
        <f>ROUND(total_amount_ba($B$2,$D$2,D22,F22,J22,K22,M22),0)</f>
        <v>3579</v>
      </c>
      <c r="BB22" s="63">
        <f>BA22+SUM(N22:AZ22)</f>
        <v>3579</v>
      </c>
      <c r="BC22" s="64" t="str">
        <f>SpellNumber(L22,BB22)</f>
        <v>INR  Three Thousand Five Hundred &amp; Seventy Nine  Only</v>
      </c>
      <c r="IA22" s="17">
        <v>1.9</v>
      </c>
      <c r="IB22" s="17" t="s">
        <v>160</v>
      </c>
      <c r="IC22" s="17" t="s">
        <v>54</v>
      </c>
      <c r="ID22" s="17">
        <v>145</v>
      </c>
      <c r="IE22" s="18" t="s">
        <v>219</v>
      </c>
      <c r="IF22" s="18"/>
      <c r="IG22" s="18"/>
      <c r="IH22" s="18"/>
      <c r="II22" s="18"/>
    </row>
    <row r="23" spans="1:243" s="17" customFormat="1" ht="15.75">
      <c r="A23" s="65">
        <v>2</v>
      </c>
      <c r="B23" s="51" t="s">
        <v>225</v>
      </c>
      <c r="C23" s="52" t="s">
        <v>48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17">
        <v>2</v>
      </c>
      <c r="IB23" s="17" t="s">
        <v>225</v>
      </c>
      <c r="IC23" s="17" t="s">
        <v>48</v>
      </c>
      <c r="IE23" s="18"/>
      <c r="IF23" s="18"/>
      <c r="IG23" s="18"/>
      <c r="IH23" s="18"/>
      <c r="II23" s="18"/>
    </row>
    <row r="24" spans="1:243" s="17" customFormat="1" ht="47.25">
      <c r="A24" s="55">
        <v>2.1</v>
      </c>
      <c r="B24" s="51" t="s">
        <v>162</v>
      </c>
      <c r="C24" s="52" t="s">
        <v>55</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17">
        <v>2.1</v>
      </c>
      <c r="IB24" s="17" t="s">
        <v>162</v>
      </c>
      <c r="IC24" s="17" t="s">
        <v>55</v>
      </c>
      <c r="IE24" s="18"/>
      <c r="IF24" s="18"/>
      <c r="IG24" s="18"/>
      <c r="IH24" s="18"/>
      <c r="II24" s="18"/>
    </row>
    <row r="25" spans="1:243" s="17" customFormat="1" ht="47.25">
      <c r="A25" s="65">
        <v>2.2</v>
      </c>
      <c r="B25" s="51" t="s">
        <v>226</v>
      </c>
      <c r="C25" s="52" t="s">
        <v>56</v>
      </c>
      <c r="D25" s="52">
        <v>5.7</v>
      </c>
      <c r="E25" s="53" t="s">
        <v>218</v>
      </c>
      <c r="F25" s="56">
        <v>6457.83</v>
      </c>
      <c r="G25" s="57"/>
      <c r="H25" s="57"/>
      <c r="I25" s="58" t="s">
        <v>34</v>
      </c>
      <c r="J25" s="59">
        <f>IF(I25="Less(-)",-1,1)</f>
        <v>1</v>
      </c>
      <c r="K25" s="57" t="s">
        <v>35</v>
      </c>
      <c r="L25" s="57" t="s">
        <v>4</v>
      </c>
      <c r="M25" s="60"/>
      <c r="N25" s="57"/>
      <c r="O25" s="57"/>
      <c r="P25" s="61"/>
      <c r="Q25" s="57"/>
      <c r="R25" s="57"/>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2">
        <f>ROUND(total_amount_ba($B$2,$D$2,D25,F25,J25,K25,M25),0)</f>
        <v>36810</v>
      </c>
      <c r="BB25" s="63">
        <f>BA25+SUM(N25:AZ25)</f>
        <v>36810</v>
      </c>
      <c r="BC25" s="64" t="str">
        <f>SpellNumber(L25,BB25)</f>
        <v>INR  Thirty Six Thousand Eight Hundred &amp; Ten  Only</v>
      </c>
      <c r="IA25" s="17">
        <v>2.2</v>
      </c>
      <c r="IB25" s="17" t="s">
        <v>226</v>
      </c>
      <c r="IC25" s="17" t="s">
        <v>56</v>
      </c>
      <c r="ID25" s="17">
        <v>5.7</v>
      </c>
      <c r="IE25" s="18" t="s">
        <v>218</v>
      </c>
      <c r="IF25" s="18"/>
      <c r="IG25" s="18"/>
      <c r="IH25" s="18"/>
      <c r="II25" s="18"/>
    </row>
    <row r="26" spans="1:243" s="17" customFormat="1" ht="128.25" customHeight="1">
      <c r="A26" s="55">
        <v>2.3</v>
      </c>
      <c r="B26" s="51" t="s">
        <v>227</v>
      </c>
      <c r="C26" s="52" t="s">
        <v>57</v>
      </c>
      <c r="D26" s="52">
        <v>7.38</v>
      </c>
      <c r="E26" s="53" t="s">
        <v>219</v>
      </c>
      <c r="F26" s="56">
        <v>597.68</v>
      </c>
      <c r="G26" s="57"/>
      <c r="H26" s="57"/>
      <c r="I26" s="58" t="s">
        <v>34</v>
      </c>
      <c r="J26" s="59">
        <f>IF(I26="Less(-)",-1,1)</f>
        <v>1</v>
      </c>
      <c r="K26" s="57" t="s">
        <v>35</v>
      </c>
      <c r="L26" s="57" t="s">
        <v>4</v>
      </c>
      <c r="M26" s="60"/>
      <c r="N26" s="57"/>
      <c r="O26" s="57"/>
      <c r="P26" s="61"/>
      <c r="Q26" s="57"/>
      <c r="R26" s="57"/>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2">
        <f>ROUND(total_amount_ba($B$2,$D$2,D26,F26,J26,K26,M26),0)</f>
        <v>4411</v>
      </c>
      <c r="BB26" s="63">
        <f>BA26+SUM(N26:AZ26)</f>
        <v>4411</v>
      </c>
      <c r="BC26" s="64" t="str">
        <f>SpellNumber(L26,BB26)</f>
        <v>INR  Four Thousand Four Hundred &amp; Eleven  Only</v>
      </c>
      <c r="IA26" s="17">
        <v>2.3</v>
      </c>
      <c r="IB26" s="17" t="s">
        <v>227</v>
      </c>
      <c r="IC26" s="17" t="s">
        <v>57</v>
      </c>
      <c r="ID26" s="17">
        <v>7.38</v>
      </c>
      <c r="IE26" s="18" t="s">
        <v>219</v>
      </c>
      <c r="IF26" s="18"/>
      <c r="IG26" s="18"/>
      <c r="IH26" s="18"/>
      <c r="II26" s="18"/>
    </row>
    <row r="27" spans="1:243" s="17" customFormat="1" ht="15.75">
      <c r="A27" s="65">
        <v>2.4</v>
      </c>
      <c r="B27" s="51" t="s">
        <v>163</v>
      </c>
      <c r="C27" s="52" t="s">
        <v>58</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17">
        <v>2.4</v>
      </c>
      <c r="IB27" s="17" t="s">
        <v>163</v>
      </c>
      <c r="IC27" s="17" t="s">
        <v>58</v>
      </c>
      <c r="IE27" s="18"/>
      <c r="IF27" s="18"/>
      <c r="IG27" s="18"/>
      <c r="IH27" s="18"/>
      <c r="II27" s="18"/>
    </row>
    <row r="28" spans="1:243" s="17" customFormat="1" ht="31.5">
      <c r="A28" s="55">
        <v>2.5</v>
      </c>
      <c r="B28" s="51" t="s">
        <v>164</v>
      </c>
      <c r="C28" s="52" t="s">
        <v>59</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17">
        <v>2.5</v>
      </c>
      <c r="IB28" s="17" t="s">
        <v>164</v>
      </c>
      <c r="IC28" s="17" t="s">
        <v>59</v>
      </c>
      <c r="IE28" s="18"/>
      <c r="IF28" s="18"/>
      <c r="IG28" s="18"/>
      <c r="IH28" s="18"/>
      <c r="II28" s="18"/>
    </row>
    <row r="29" spans="1:243" s="17" customFormat="1" ht="31.5">
      <c r="A29" s="65">
        <v>2.6</v>
      </c>
      <c r="B29" s="51" t="s">
        <v>165</v>
      </c>
      <c r="C29" s="52" t="s">
        <v>60</v>
      </c>
      <c r="D29" s="52">
        <v>2</v>
      </c>
      <c r="E29" s="53" t="s">
        <v>219</v>
      </c>
      <c r="F29" s="56">
        <v>270.01</v>
      </c>
      <c r="G29" s="57"/>
      <c r="H29" s="57"/>
      <c r="I29" s="58" t="s">
        <v>34</v>
      </c>
      <c r="J29" s="59">
        <f>IF(I29="Less(-)",-1,1)</f>
        <v>1</v>
      </c>
      <c r="K29" s="57" t="s">
        <v>35</v>
      </c>
      <c r="L29" s="57" t="s">
        <v>4</v>
      </c>
      <c r="M29" s="60"/>
      <c r="N29" s="57"/>
      <c r="O29" s="57"/>
      <c r="P29" s="61"/>
      <c r="Q29" s="57"/>
      <c r="R29" s="57"/>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2">
        <f>ROUND(total_amount_ba($B$2,$D$2,D29,F29,J29,K29,M29),0)</f>
        <v>540</v>
      </c>
      <c r="BB29" s="63">
        <f>BA29+SUM(N29:AZ29)</f>
        <v>540</v>
      </c>
      <c r="BC29" s="64" t="str">
        <f>SpellNumber(L29,BB29)</f>
        <v>INR  Five Hundred &amp; Forty  Only</v>
      </c>
      <c r="IA29" s="17">
        <v>2.6</v>
      </c>
      <c r="IB29" s="17" t="s">
        <v>165</v>
      </c>
      <c r="IC29" s="17" t="s">
        <v>60</v>
      </c>
      <c r="ID29" s="17">
        <v>2</v>
      </c>
      <c r="IE29" s="18" t="s">
        <v>219</v>
      </c>
      <c r="IF29" s="18"/>
      <c r="IG29" s="18"/>
      <c r="IH29" s="18"/>
      <c r="II29" s="18"/>
    </row>
    <row r="30" spans="1:243" s="17" customFormat="1" ht="15.75">
      <c r="A30" s="55">
        <v>2.7</v>
      </c>
      <c r="B30" s="51" t="s">
        <v>166</v>
      </c>
      <c r="C30" s="52"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17">
        <v>2.7</v>
      </c>
      <c r="IB30" s="17" t="s">
        <v>166</v>
      </c>
      <c r="IC30" s="17" t="s">
        <v>61</v>
      </c>
      <c r="IE30" s="18"/>
      <c r="IF30" s="18"/>
      <c r="IG30" s="18"/>
      <c r="IH30" s="18"/>
      <c r="II30" s="18"/>
    </row>
    <row r="31" spans="1:243" s="17" customFormat="1" ht="31.5">
      <c r="A31" s="65">
        <v>2.8</v>
      </c>
      <c r="B31" s="51" t="s">
        <v>167</v>
      </c>
      <c r="C31" s="52" t="s">
        <v>49</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17">
        <v>2.8</v>
      </c>
      <c r="IB31" s="17" t="s">
        <v>167</v>
      </c>
      <c r="IC31" s="17" t="s">
        <v>49</v>
      </c>
      <c r="IE31" s="18"/>
      <c r="IF31" s="18"/>
      <c r="IG31" s="18"/>
      <c r="IH31" s="18"/>
      <c r="II31" s="18"/>
    </row>
    <row r="32" spans="1:243" s="17" customFormat="1" ht="31.5">
      <c r="A32" s="55">
        <v>2.9</v>
      </c>
      <c r="B32" s="51" t="s">
        <v>168</v>
      </c>
      <c r="C32" s="52" t="s">
        <v>63</v>
      </c>
      <c r="D32" s="52">
        <v>2.35</v>
      </c>
      <c r="E32" s="53" t="s">
        <v>218</v>
      </c>
      <c r="F32" s="56">
        <v>5838.01</v>
      </c>
      <c r="G32" s="57"/>
      <c r="H32" s="57"/>
      <c r="I32" s="58" t="s">
        <v>34</v>
      </c>
      <c r="J32" s="59">
        <f>IF(I32="Less(-)",-1,1)</f>
        <v>1</v>
      </c>
      <c r="K32" s="57" t="s">
        <v>35</v>
      </c>
      <c r="L32" s="57" t="s">
        <v>4</v>
      </c>
      <c r="M32" s="60"/>
      <c r="N32" s="57"/>
      <c r="O32" s="57"/>
      <c r="P32" s="61"/>
      <c r="Q32" s="57"/>
      <c r="R32" s="57"/>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2">
        <f>ROUND(total_amount_ba($B$2,$D$2,D32,F32,J32,K32,M32),0)</f>
        <v>13719</v>
      </c>
      <c r="BB32" s="63">
        <f>BA32+SUM(N32:AZ32)</f>
        <v>13719</v>
      </c>
      <c r="BC32" s="64" t="str">
        <f>SpellNumber(L32,BB32)</f>
        <v>INR  Thirteen Thousand Seven Hundred &amp; Nineteen  Only</v>
      </c>
      <c r="IA32" s="17">
        <v>2.9</v>
      </c>
      <c r="IB32" s="17" t="s">
        <v>168</v>
      </c>
      <c r="IC32" s="17" t="s">
        <v>63</v>
      </c>
      <c r="ID32" s="17">
        <v>2.35</v>
      </c>
      <c r="IE32" s="18" t="s">
        <v>218</v>
      </c>
      <c r="IF32" s="18"/>
      <c r="IG32" s="18"/>
      <c r="IH32" s="18"/>
      <c r="II32" s="18"/>
    </row>
    <row r="33" spans="1:243" s="17" customFormat="1" ht="31.5">
      <c r="A33" s="65">
        <v>3</v>
      </c>
      <c r="B33" s="51" t="s">
        <v>228</v>
      </c>
      <c r="C33" s="52" t="s">
        <v>64</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17">
        <v>3</v>
      </c>
      <c r="IB33" s="17" t="s">
        <v>228</v>
      </c>
      <c r="IC33" s="17" t="s">
        <v>64</v>
      </c>
      <c r="IE33" s="18"/>
      <c r="IF33" s="18"/>
      <c r="IG33" s="18"/>
      <c r="IH33" s="18"/>
      <c r="II33" s="18"/>
    </row>
    <row r="34" spans="1:243" s="17" customFormat="1" ht="31.5">
      <c r="A34" s="55">
        <v>3.1</v>
      </c>
      <c r="B34" s="51" t="s">
        <v>229</v>
      </c>
      <c r="C34" s="52" t="s">
        <v>65</v>
      </c>
      <c r="D34" s="52">
        <v>3.6</v>
      </c>
      <c r="E34" s="53" t="s">
        <v>218</v>
      </c>
      <c r="F34" s="56">
        <v>4866.24</v>
      </c>
      <c r="G34" s="57"/>
      <c r="H34" s="57"/>
      <c r="I34" s="58" t="s">
        <v>34</v>
      </c>
      <c r="J34" s="59">
        <f>IF(I34="Less(-)",-1,1)</f>
        <v>1</v>
      </c>
      <c r="K34" s="57" t="s">
        <v>35</v>
      </c>
      <c r="L34" s="57" t="s">
        <v>4</v>
      </c>
      <c r="M34" s="60"/>
      <c r="N34" s="57"/>
      <c r="O34" s="57"/>
      <c r="P34" s="61"/>
      <c r="Q34" s="57"/>
      <c r="R34" s="57"/>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2">
        <f>ROUND(total_amount_ba($B$2,$D$2,D34,F34,J34,K34,M34),0)</f>
        <v>17518</v>
      </c>
      <c r="BB34" s="63">
        <f>BA34+SUM(N34:AZ34)</f>
        <v>17518</v>
      </c>
      <c r="BC34" s="64" t="str">
        <f>SpellNumber(L34,BB34)</f>
        <v>INR  Seventeen Thousand Five Hundred &amp; Eighteen  Only</v>
      </c>
      <c r="IA34" s="17">
        <v>3.1</v>
      </c>
      <c r="IB34" s="17" t="s">
        <v>229</v>
      </c>
      <c r="IC34" s="17" t="s">
        <v>65</v>
      </c>
      <c r="ID34" s="17">
        <v>3.6</v>
      </c>
      <c r="IE34" s="18" t="s">
        <v>218</v>
      </c>
      <c r="IF34" s="18"/>
      <c r="IG34" s="18"/>
      <c r="IH34" s="18"/>
      <c r="II34" s="18"/>
    </row>
    <row r="35" spans="1:243" s="17" customFormat="1" ht="63">
      <c r="A35" s="65">
        <v>3.2</v>
      </c>
      <c r="B35" s="51" t="s">
        <v>172</v>
      </c>
      <c r="C35" s="52" t="s">
        <v>66</v>
      </c>
      <c r="D35" s="52">
        <v>14.7</v>
      </c>
      <c r="E35" s="53" t="s">
        <v>220</v>
      </c>
      <c r="F35" s="56">
        <v>48.93</v>
      </c>
      <c r="G35" s="57"/>
      <c r="H35" s="57"/>
      <c r="I35" s="58" t="s">
        <v>34</v>
      </c>
      <c r="J35" s="59">
        <f>IF(I35="Less(-)",-1,1)</f>
        <v>1</v>
      </c>
      <c r="K35" s="57" t="s">
        <v>35</v>
      </c>
      <c r="L35" s="57" t="s">
        <v>4</v>
      </c>
      <c r="M35" s="60"/>
      <c r="N35" s="57"/>
      <c r="O35" s="57"/>
      <c r="P35" s="61"/>
      <c r="Q35" s="57"/>
      <c r="R35" s="57"/>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f>ROUND(total_amount_ba($B$2,$D$2,D35,F35,J35,K35,M35),0)</f>
        <v>719</v>
      </c>
      <c r="BB35" s="63">
        <f>BA35+SUM(N35:AZ35)</f>
        <v>719</v>
      </c>
      <c r="BC35" s="64" t="str">
        <f>SpellNumber(L35,BB35)</f>
        <v>INR  Seven Hundred &amp; Nineteen  Only</v>
      </c>
      <c r="IA35" s="17">
        <v>3.2</v>
      </c>
      <c r="IB35" s="17" t="s">
        <v>172</v>
      </c>
      <c r="IC35" s="17" t="s">
        <v>66</v>
      </c>
      <c r="ID35" s="17">
        <v>14.7</v>
      </c>
      <c r="IE35" s="18" t="s">
        <v>220</v>
      </c>
      <c r="IF35" s="18"/>
      <c r="IG35" s="18"/>
      <c r="IH35" s="18"/>
      <c r="II35" s="18"/>
    </row>
    <row r="36" spans="1:243" s="17" customFormat="1" ht="47.25">
      <c r="A36" s="55">
        <v>3.3</v>
      </c>
      <c r="B36" s="51" t="s">
        <v>169</v>
      </c>
      <c r="C36" s="52" t="s">
        <v>67</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17">
        <v>3.3</v>
      </c>
      <c r="IB36" s="17" t="s">
        <v>169</v>
      </c>
      <c r="IC36" s="17" t="s">
        <v>67</v>
      </c>
      <c r="IE36" s="18"/>
      <c r="IF36" s="18"/>
      <c r="IG36" s="18"/>
      <c r="IH36" s="18"/>
      <c r="II36" s="18"/>
    </row>
    <row r="37" spans="1:243" s="17" customFormat="1" ht="31.5">
      <c r="A37" s="65">
        <v>3.4</v>
      </c>
      <c r="B37" s="51" t="s">
        <v>168</v>
      </c>
      <c r="C37" s="52" t="s">
        <v>68</v>
      </c>
      <c r="D37" s="52">
        <v>0.5</v>
      </c>
      <c r="E37" s="53" t="s">
        <v>218</v>
      </c>
      <c r="F37" s="56">
        <v>7267.3</v>
      </c>
      <c r="G37" s="57"/>
      <c r="H37" s="57"/>
      <c r="I37" s="58" t="s">
        <v>34</v>
      </c>
      <c r="J37" s="59">
        <f>IF(I37="Less(-)",-1,1)</f>
        <v>1</v>
      </c>
      <c r="K37" s="57" t="s">
        <v>35</v>
      </c>
      <c r="L37" s="57" t="s">
        <v>4</v>
      </c>
      <c r="M37" s="60"/>
      <c r="N37" s="57"/>
      <c r="O37" s="57"/>
      <c r="P37" s="61"/>
      <c r="Q37" s="57"/>
      <c r="R37" s="57"/>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2">
        <f>ROUND(total_amount_ba($B$2,$D$2,D37,F37,J37,K37,M37),0)</f>
        <v>3634</v>
      </c>
      <c r="BB37" s="63">
        <f>BA37+SUM(N37:AZ37)</f>
        <v>3634</v>
      </c>
      <c r="BC37" s="64" t="str">
        <f>SpellNumber(L37,BB37)</f>
        <v>INR  Three Thousand Six Hundred &amp; Thirty Four  Only</v>
      </c>
      <c r="IA37" s="17">
        <v>3.4</v>
      </c>
      <c r="IB37" s="17" t="s">
        <v>168</v>
      </c>
      <c r="IC37" s="17" t="s">
        <v>68</v>
      </c>
      <c r="ID37" s="17">
        <v>0.5</v>
      </c>
      <c r="IE37" s="18" t="s">
        <v>218</v>
      </c>
      <c r="IF37" s="18"/>
      <c r="IG37" s="18"/>
      <c r="IH37" s="18"/>
      <c r="II37" s="18"/>
    </row>
    <row r="38" spans="1:243" s="17" customFormat="1" ht="47.25">
      <c r="A38" s="55">
        <v>3.5</v>
      </c>
      <c r="B38" s="51" t="s">
        <v>243</v>
      </c>
      <c r="C38" s="52" t="s">
        <v>69</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17">
        <v>3.5</v>
      </c>
      <c r="IB38" s="17" t="s">
        <v>243</v>
      </c>
      <c r="IC38" s="17" t="s">
        <v>69</v>
      </c>
      <c r="IE38" s="18"/>
      <c r="IF38" s="18"/>
      <c r="IG38" s="18"/>
      <c r="IH38" s="18"/>
      <c r="II38" s="18"/>
    </row>
    <row r="39" spans="1:243" s="17" customFormat="1" ht="15.75">
      <c r="A39" s="65">
        <v>3.6</v>
      </c>
      <c r="B39" s="51" t="s">
        <v>244</v>
      </c>
      <c r="C39" s="52" t="s">
        <v>70</v>
      </c>
      <c r="D39" s="52">
        <v>1.5</v>
      </c>
      <c r="E39" s="53" t="s">
        <v>219</v>
      </c>
      <c r="F39" s="56">
        <v>734.63</v>
      </c>
      <c r="G39" s="57"/>
      <c r="H39" s="57"/>
      <c r="I39" s="58" t="s">
        <v>34</v>
      </c>
      <c r="J39" s="59">
        <f>IF(I39="Less(-)",-1,1)</f>
        <v>1</v>
      </c>
      <c r="K39" s="57" t="s">
        <v>35</v>
      </c>
      <c r="L39" s="57" t="s">
        <v>4</v>
      </c>
      <c r="M39" s="60"/>
      <c r="N39" s="57"/>
      <c r="O39" s="57"/>
      <c r="P39" s="61"/>
      <c r="Q39" s="57"/>
      <c r="R39" s="57"/>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2">
        <f>ROUND(total_amount_ba($B$2,$D$2,D39,F39,J39,K39,M39),0)</f>
        <v>1102</v>
      </c>
      <c r="BB39" s="63">
        <f>BA39+SUM(N39:AZ39)</f>
        <v>1102</v>
      </c>
      <c r="BC39" s="64" t="str">
        <f>SpellNumber(L39,BB39)</f>
        <v>INR  One Thousand One Hundred &amp; Two  Only</v>
      </c>
      <c r="IA39" s="17">
        <v>3.6</v>
      </c>
      <c r="IB39" s="17" t="s">
        <v>244</v>
      </c>
      <c r="IC39" s="17" t="s">
        <v>70</v>
      </c>
      <c r="ID39" s="17">
        <v>1.5</v>
      </c>
      <c r="IE39" s="18" t="s">
        <v>219</v>
      </c>
      <c r="IF39" s="18"/>
      <c r="IG39" s="18"/>
      <c r="IH39" s="18"/>
      <c r="II39" s="18"/>
    </row>
    <row r="40" spans="1:243" s="17" customFormat="1" ht="47.25">
      <c r="A40" s="55">
        <v>3.7</v>
      </c>
      <c r="B40" s="51" t="s">
        <v>170</v>
      </c>
      <c r="C40" s="52" t="s">
        <v>71</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17">
        <v>3.7</v>
      </c>
      <c r="IB40" s="17" t="s">
        <v>170</v>
      </c>
      <c r="IC40" s="17" t="s">
        <v>71</v>
      </c>
      <c r="IE40" s="18"/>
      <c r="IF40" s="18"/>
      <c r="IG40" s="18"/>
      <c r="IH40" s="18"/>
      <c r="II40" s="18"/>
    </row>
    <row r="41" spans="1:243" s="17" customFormat="1" ht="31.5">
      <c r="A41" s="65">
        <v>3.8</v>
      </c>
      <c r="B41" s="51" t="s">
        <v>171</v>
      </c>
      <c r="C41" s="52" t="s">
        <v>72</v>
      </c>
      <c r="D41" s="52">
        <v>1.5</v>
      </c>
      <c r="E41" s="53" t="s">
        <v>219</v>
      </c>
      <c r="F41" s="56">
        <v>892.63</v>
      </c>
      <c r="G41" s="57"/>
      <c r="H41" s="57"/>
      <c r="I41" s="58" t="s">
        <v>34</v>
      </c>
      <c r="J41" s="59">
        <f>IF(I41="Less(-)",-1,1)</f>
        <v>1</v>
      </c>
      <c r="K41" s="57" t="s">
        <v>35</v>
      </c>
      <c r="L41" s="57" t="s">
        <v>4</v>
      </c>
      <c r="M41" s="60"/>
      <c r="N41" s="57"/>
      <c r="O41" s="57"/>
      <c r="P41" s="61"/>
      <c r="Q41" s="57"/>
      <c r="R41" s="57"/>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2">
        <f>ROUND(total_amount_ba($B$2,$D$2,D41,F41,J41,K41,M41),0)</f>
        <v>1339</v>
      </c>
      <c r="BB41" s="63">
        <f>BA41+SUM(N41:AZ41)</f>
        <v>1339</v>
      </c>
      <c r="BC41" s="64" t="str">
        <f>SpellNumber(L41,BB41)</f>
        <v>INR  One Thousand Three Hundred &amp; Thirty Nine  Only</v>
      </c>
      <c r="IA41" s="17">
        <v>3.8</v>
      </c>
      <c r="IB41" s="17" t="s">
        <v>171</v>
      </c>
      <c r="IC41" s="17" t="s">
        <v>72</v>
      </c>
      <c r="ID41" s="17">
        <v>1.5</v>
      </c>
      <c r="IE41" s="18" t="s">
        <v>219</v>
      </c>
      <c r="IF41" s="18"/>
      <c r="IG41" s="18"/>
      <c r="IH41" s="18"/>
      <c r="II41" s="18"/>
    </row>
    <row r="42" spans="1:243" s="17" customFormat="1" ht="15.75">
      <c r="A42" s="55">
        <v>3.9</v>
      </c>
      <c r="B42" s="51" t="s">
        <v>173</v>
      </c>
      <c r="C42" s="52" t="s">
        <v>73</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17">
        <v>3.9</v>
      </c>
      <c r="IB42" s="17" t="s">
        <v>173</v>
      </c>
      <c r="IC42" s="17" t="s">
        <v>73</v>
      </c>
      <c r="IE42" s="18"/>
      <c r="IF42" s="18"/>
      <c r="IG42" s="18"/>
      <c r="IH42" s="18"/>
      <c r="II42" s="18"/>
    </row>
    <row r="43" spans="1:243" s="17" customFormat="1" ht="141.75">
      <c r="A43" s="65">
        <v>4</v>
      </c>
      <c r="B43" s="51" t="s">
        <v>174</v>
      </c>
      <c r="C43" s="52" t="s">
        <v>74</v>
      </c>
      <c r="D43" s="52">
        <v>18.6</v>
      </c>
      <c r="E43" s="53" t="s">
        <v>219</v>
      </c>
      <c r="F43" s="56">
        <v>932.44</v>
      </c>
      <c r="G43" s="57"/>
      <c r="H43" s="57"/>
      <c r="I43" s="58" t="s">
        <v>34</v>
      </c>
      <c r="J43" s="59">
        <f>IF(I43="Less(-)",-1,1)</f>
        <v>1</v>
      </c>
      <c r="K43" s="57" t="s">
        <v>35</v>
      </c>
      <c r="L43" s="57" t="s">
        <v>4</v>
      </c>
      <c r="M43" s="60"/>
      <c r="N43" s="57"/>
      <c r="O43" s="57"/>
      <c r="P43" s="61"/>
      <c r="Q43" s="57"/>
      <c r="R43" s="57"/>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2">
        <f>ROUND(total_amount_ba($B$2,$D$2,D43,F43,J43,K43,M43),0)</f>
        <v>17343</v>
      </c>
      <c r="BB43" s="63">
        <f>BA43+SUM(N43:AZ43)</f>
        <v>17343</v>
      </c>
      <c r="BC43" s="64" t="str">
        <f>SpellNumber(L43,BB43)</f>
        <v>INR  Seventeen Thousand Three Hundred &amp; Forty Three  Only</v>
      </c>
      <c r="IA43" s="17">
        <v>4</v>
      </c>
      <c r="IB43" s="17" t="s">
        <v>174</v>
      </c>
      <c r="IC43" s="17" t="s">
        <v>74</v>
      </c>
      <c r="ID43" s="17">
        <v>18.6</v>
      </c>
      <c r="IE43" s="18" t="s">
        <v>219</v>
      </c>
      <c r="IF43" s="18"/>
      <c r="IG43" s="18"/>
      <c r="IH43" s="18"/>
      <c r="II43" s="18"/>
    </row>
    <row r="44" spans="1:243" s="17" customFormat="1" ht="15.75">
      <c r="A44" s="55">
        <v>4.1</v>
      </c>
      <c r="B44" s="51" t="s">
        <v>230</v>
      </c>
      <c r="C44" s="52" t="s">
        <v>75</v>
      </c>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3"/>
      <c r="IA44" s="17">
        <v>4.1</v>
      </c>
      <c r="IB44" s="17" t="s">
        <v>230</v>
      </c>
      <c r="IC44" s="17" t="s">
        <v>75</v>
      </c>
      <c r="IE44" s="18"/>
      <c r="IF44" s="18"/>
      <c r="IG44" s="18"/>
      <c r="IH44" s="18"/>
      <c r="II44" s="18"/>
    </row>
    <row r="45" spans="1:243" s="17" customFormat="1" ht="72.75" customHeight="1">
      <c r="A45" s="65">
        <v>4.2</v>
      </c>
      <c r="B45" s="51" t="s">
        <v>245</v>
      </c>
      <c r="C45" s="52" t="s">
        <v>76</v>
      </c>
      <c r="D45" s="52">
        <v>14.89</v>
      </c>
      <c r="E45" s="53" t="s">
        <v>219</v>
      </c>
      <c r="F45" s="56">
        <v>1301.8</v>
      </c>
      <c r="G45" s="57"/>
      <c r="H45" s="57"/>
      <c r="I45" s="58" t="s">
        <v>34</v>
      </c>
      <c r="J45" s="59">
        <f>IF(I45="Less(-)",-1,1)</f>
        <v>1</v>
      </c>
      <c r="K45" s="57" t="s">
        <v>35</v>
      </c>
      <c r="L45" s="57" t="s">
        <v>4</v>
      </c>
      <c r="M45" s="60"/>
      <c r="N45" s="57"/>
      <c r="O45" s="57"/>
      <c r="P45" s="61"/>
      <c r="Q45" s="57"/>
      <c r="R45" s="57"/>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2">
        <f>ROUND(total_amount_ba($B$2,$D$2,D45,F45,J45,K45,M45),0)</f>
        <v>19384</v>
      </c>
      <c r="BB45" s="63">
        <f>BA45+SUM(N45:AZ45)</f>
        <v>19384</v>
      </c>
      <c r="BC45" s="64" t="str">
        <f>SpellNumber(L45,BB45)</f>
        <v>INR  Nineteen Thousand Three Hundred &amp; Eighty Four  Only</v>
      </c>
      <c r="IA45" s="17">
        <v>4.2</v>
      </c>
      <c r="IB45" s="17" t="s">
        <v>245</v>
      </c>
      <c r="IC45" s="17" t="s">
        <v>76</v>
      </c>
      <c r="ID45" s="17">
        <v>14.89</v>
      </c>
      <c r="IE45" s="18" t="s">
        <v>219</v>
      </c>
      <c r="IF45" s="18"/>
      <c r="IG45" s="18"/>
      <c r="IH45" s="18"/>
      <c r="II45" s="18"/>
    </row>
    <row r="46" spans="1:243" s="17" customFormat="1" ht="47.25">
      <c r="A46" s="55">
        <v>4.3</v>
      </c>
      <c r="B46" s="51" t="s">
        <v>246</v>
      </c>
      <c r="C46" s="52" t="s">
        <v>77</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17">
        <v>4.3</v>
      </c>
      <c r="IB46" s="17" t="s">
        <v>246</v>
      </c>
      <c r="IC46" s="17" t="s">
        <v>77</v>
      </c>
      <c r="IE46" s="18"/>
      <c r="IF46" s="18"/>
      <c r="IG46" s="18"/>
      <c r="IH46" s="18"/>
      <c r="II46" s="18"/>
    </row>
    <row r="47" spans="1:243" s="17" customFormat="1" ht="15.75">
      <c r="A47" s="65">
        <v>4.4</v>
      </c>
      <c r="B47" s="51" t="s">
        <v>175</v>
      </c>
      <c r="C47" s="52" t="s">
        <v>78</v>
      </c>
      <c r="D47" s="52">
        <v>1</v>
      </c>
      <c r="E47" s="53" t="s">
        <v>221</v>
      </c>
      <c r="F47" s="56">
        <v>158.31</v>
      </c>
      <c r="G47" s="57"/>
      <c r="H47" s="57"/>
      <c r="I47" s="58" t="s">
        <v>34</v>
      </c>
      <c r="J47" s="59">
        <f>IF(I47="Less(-)",-1,1)</f>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2">
        <f>ROUND(total_amount_ba($B$2,$D$2,D47,F47,J47,K47,M47),0)</f>
        <v>158</v>
      </c>
      <c r="BB47" s="63">
        <f>BA47+SUM(N47:AZ47)</f>
        <v>158</v>
      </c>
      <c r="BC47" s="64" t="str">
        <f>SpellNumber(L47,BB47)</f>
        <v>INR  One Hundred &amp; Fifty Eight  Only</v>
      </c>
      <c r="IA47" s="17">
        <v>4.4</v>
      </c>
      <c r="IB47" s="17" t="s">
        <v>175</v>
      </c>
      <c r="IC47" s="17" t="s">
        <v>78</v>
      </c>
      <c r="ID47" s="17">
        <v>1</v>
      </c>
      <c r="IE47" s="18" t="s">
        <v>221</v>
      </c>
      <c r="IF47" s="18"/>
      <c r="IG47" s="18"/>
      <c r="IH47" s="18"/>
      <c r="II47" s="18"/>
    </row>
    <row r="48" spans="1:243" s="17" customFormat="1" ht="47.25">
      <c r="A48" s="55">
        <v>4.5</v>
      </c>
      <c r="B48" s="51" t="s">
        <v>247</v>
      </c>
      <c r="C48" s="52" t="s">
        <v>79</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17">
        <v>4.5</v>
      </c>
      <c r="IB48" s="17" t="s">
        <v>247</v>
      </c>
      <c r="IC48" s="17" t="s">
        <v>79</v>
      </c>
      <c r="IE48" s="18"/>
      <c r="IF48" s="18"/>
      <c r="IG48" s="18"/>
      <c r="IH48" s="18"/>
      <c r="II48" s="18"/>
    </row>
    <row r="49" spans="1:243" s="17" customFormat="1" ht="15.75">
      <c r="A49" s="65">
        <v>4.6</v>
      </c>
      <c r="B49" s="51" t="s">
        <v>176</v>
      </c>
      <c r="C49" s="52" t="s">
        <v>80</v>
      </c>
      <c r="D49" s="52">
        <v>2</v>
      </c>
      <c r="E49" s="53" t="s">
        <v>221</v>
      </c>
      <c r="F49" s="56">
        <v>30.86</v>
      </c>
      <c r="G49" s="57"/>
      <c r="H49" s="57"/>
      <c r="I49" s="58" t="s">
        <v>34</v>
      </c>
      <c r="J49" s="59">
        <f>IF(I49="Less(-)",-1,1)</f>
        <v>1</v>
      </c>
      <c r="K49" s="57" t="s">
        <v>35</v>
      </c>
      <c r="L49" s="57" t="s">
        <v>4</v>
      </c>
      <c r="M49" s="60"/>
      <c r="N49" s="57"/>
      <c r="O49" s="57"/>
      <c r="P49" s="61"/>
      <c r="Q49" s="57"/>
      <c r="R49" s="57"/>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2">
        <f>ROUND(total_amount_ba($B$2,$D$2,D49,F49,J49,K49,M49),0)</f>
        <v>62</v>
      </c>
      <c r="BB49" s="63">
        <f>BA49+SUM(N49:AZ49)</f>
        <v>62</v>
      </c>
      <c r="BC49" s="64" t="str">
        <f>SpellNumber(L49,BB49)</f>
        <v>INR  Sixty Two Only</v>
      </c>
      <c r="IA49" s="17">
        <v>4.6</v>
      </c>
      <c r="IB49" s="17" t="s">
        <v>176</v>
      </c>
      <c r="IC49" s="17" t="s">
        <v>80</v>
      </c>
      <c r="ID49" s="17">
        <v>2</v>
      </c>
      <c r="IE49" s="18" t="s">
        <v>221</v>
      </c>
      <c r="IF49" s="18"/>
      <c r="IG49" s="18"/>
      <c r="IH49" s="18"/>
      <c r="II49" s="18"/>
    </row>
    <row r="50" spans="1:243" s="17" customFormat="1" ht="31.5">
      <c r="A50" s="55">
        <v>4.7</v>
      </c>
      <c r="B50" s="51" t="s">
        <v>248</v>
      </c>
      <c r="C50" s="52" t="s">
        <v>81</v>
      </c>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3"/>
      <c r="IA50" s="17">
        <v>4.7</v>
      </c>
      <c r="IB50" s="17" t="s">
        <v>248</v>
      </c>
      <c r="IC50" s="17" t="s">
        <v>81</v>
      </c>
      <c r="IE50" s="18"/>
      <c r="IF50" s="18"/>
      <c r="IG50" s="18"/>
      <c r="IH50" s="18"/>
      <c r="II50" s="18"/>
    </row>
    <row r="51" spans="1:243" s="17" customFormat="1" ht="15.75">
      <c r="A51" s="65">
        <v>4.79999999999999</v>
      </c>
      <c r="B51" s="51" t="s">
        <v>249</v>
      </c>
      <c r="C51" s="52" t="s">
        <v>82</v>
      </c>
      <c r="D51" s="52">
        <v>4</v>
      </c>
      <c r="E51" s="53" t="s">
        <v>221</v>
      </c>
      <c r="F51" s="56">
        <v>34.24</v>
      </c>
      <c r="G51" s="57"/>
      <c r="H51" s="57"/>
      <c r="I51" s="58" t="s">
        <v>34</v>
      </c>
      <c r="J51" s="59">
        <f>IF(I51="Less(-)",-1,1)</f>
        <v>1</v>
      </c>
      <c r="K51" s="57" t="s">
        <v>35</v>
      </c>
      <c r="L51" s="57" t="s">
        <v>4</v>
      </c>
      <c r="M51" s="60"/>
      <c r="N51" s="57"/>
      <c r="O51" s="57"/>
      <c r="P51" s="61"/>
      <c r="Q51" s="57"/>
      <c r="R51" s="57"/>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2">
        <f>ROUND(total_amount_ba($B$2,$D$2,D51,F51,J51,K51,M51),0)</f>
        <v>137</v>
      </c>
      <c r="BB51" s="63">
        <f>BA51+SUM(N51:AZ51)</f>
        <v>137</v>
      </c>
      <c r="BC51" s="64" t="str">
        <f>SpellNumber(L51,BB51)</f>
        <v>INR  One Hundred &amp; Thirty Seven  Only</v>
      </c>
      <c r="IA51" s="17">
        <v>4.79999999999999</v>
      </c>
      <c r="IB51" s="17" t="s">
        <v>249</v>
      </c>
      <c r="IC51" s="17" t="s">
        <v>82</v>
      </c>
      <c r="ID51" s="17">
        <v>4</v>
      </c>
      <c r="IE51" s="18" t="s">
        <v>221</v>
      </c>
      <c r="IF51" s="18"/>
      <c r="IG51" s="18"/>
      <c r="IH51" s="18"/>
      <c r="II51" s="18"/>
    </row>
    <row r="52" spans="1:243" s="17" customFormat="1" ht="15.75">
      <c r="A52" s="55">
        <v>4.89999999999999</v>
      </c>
      <c r="B52" s="51" t="s">
        <v>178</v>
      </c>
      <c r="C52" s="52" t="s">
        <v>83</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17">
        <v>4.89999999999999</v>
      </c>
      <c r="IB52" s="17" t="s">
        <v>178</v>
      </c>
      <c r="IC52" s="17" t="s">
        <v>83</v>
      </c>
      <c r="IE52" s="18"/>
      <c r="IF52" s="18"/>
      <c r="IG52" s="18"/>
      <c r="IH52" s="18"/>
      <c r="II52" s="18"/>
    </row>
    <row r="53" spans="1:243" s="17" customFormat="1" ht="63">
      <c r="A53" s="65">
        <v>5</v>
      </c>
      <c r="B53" s="51" t="s">
        <v>179</v>
      </c>
      <c r="C53" s="52" t="s">
        <v>84</v>
      </c>
      <c r="D53" s="52">
        <v>200</v>
      </c>
      <c r="E53" s="53" t="s">
        <v>222</v>
      </c>
      <c r="F53" s="56">
        <v>98.16</v>
      </c>
      <c r="G53" s="57"/>
      <c r="H53" s="57"/>
      <c r="I53" s="58" t="s">
        <v>34</v>
      </c>
      <c r="J53" s="59">
        <f>IF(I53="Less(-)",-1,1)</f>
        <v>1</v>
      </c>
      <c r="K53" s="57" t="s">
        <v>35</v>
      </c>
      <c r="L53" s="57" t="s">
        <v>4</v>
      </c>
      <c r="M53" s="60"/>
      <c r="N53" s="57"/>
      <c r="O53" s="57"/>
      <c r="P53" s="61"/>
      <c r="Q53" s="57"/>
      <c r="R53" s="57"/>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2">
        <f>ROUND(total_amount_ba($B$2,$D$2,D53,F53,J53,K53,M53),0)</f>
        <v>19632</v>
      </c>
      <c r="BB53" s="63">
        <f>BA53+SUM(N53:AZ53)</f>
        <v>19632</v>
      </c>
      <c r="BC53" s="64" t="str">
        <f>SpellNumber(L53,BB53)</f>
        <v>INR  Nineteen Thousand Six Hundred &amp; Thirty Two  Only</v>
      </c>
      <c r="IA53" s="17">
        <v>5</v>
      </c>
      <c r="IB53" s="17" t="s">
        <v>179</v>
      </c>
      <c r="IC53" s="17" t="s">
        <v>84</v>
      </c>
      <c r="ID53" s="17">
        <v>200</v>
      </c>
      <c r="IE53" s="18" t="s">
        <v>222</v>
      </c>
      <c r="IF53" s="18"/>
      <c r="IG53" s="18"/>
      <c r="IH53" s="18"/>
      <c r="II53" s="18"/>
    </row>
    <row r="54" spans="1:243" s="17" customFormat="1" ht="63">
      <c r="A54" s="55">
        <v>5.09999999999999</v>
      </c>
      <c r="B54" s="51" t="s">
        <v>180</v>
      </c>
      <c r="C54" s="52" t="s">
        <v>85</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17">
        <v>5.09999999999999</v>
      </c>
      <c r="IB54" s="17" t="s">
        <v>180</v>
      </c>
      <c r="IC54" s="17" t="s">
        <v>85</v>
      </c>
      <c r="IE54" s="18"/>
      <c r="IF54" s="18"/>
      <c r="IG54" s="18"/>
      <c r="IH54" s="18"/>
      <c r="II54" s="18"/>
    </row>
    <row r="55" spans="1:243" s="17" customFormat="1" ht="31.5">
      <c r="A55" s="65">
        <v>5.19999999999999</v>
      </c>
      <c r="B55" s="51" t="s">
        <v>181</v>
      </c>
      <c r="C55" s="52" t="s">
        <v>86</v>
      </c>
      <c r="D55" s="52">
        <v>397</v>
      </c>
      <c r="E55" s="53" t="s">
        <v>222</v>
      </c>
      <c r="F55" s="56">
        <v>124.77</v>
      </c>
      <c r="G55" s="57"/>
      <c r="H55" s="57"/>
      <c r="I55" s="58" t="s">
        <v>34</v>
      </c>
      <c r="J55" s="59">
        <f>IF(I55="Less(-)",-1,1)</f>
        <v>1</v>
      </c>
      <c r="K55" s="57" t="s">
        <v>35</v>
      </c>
      <c r="L55" s="57" t="s">
        <v>4</v>
      </c>
      <c r="M55" s="60"/>
      <c r="N55" s="57"/>
      <c r="O55" s="57"/>
      <c r="P55" s="61"/>
      <c r="Q55" s="57"/>
      <c r="R55" s="57"/>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2">
        <f>ROUND(total_amount_ba($B$2,$D$2,D55,F55,J55,K55,M55),0)</f>
        <v>49534</v>
      </c>
      <c r="BB55" s="63">
        <f>BA55+SUM(N55:AZ55)</f>
        <v>49534</v>
      </c>
      <c r="BC55" s="64" t="str">
        <f>SpellNumber(L55,BB55)</f>
        <v>INR  Forty Nine Thousand Five Hundred &amp; Thirty Four  Only</v>
      </c>
      <c r="IA55" s="17">
        <v>5.19999999999999</v>
      </c>
      <c r="IB55" s="17" t="s">
        <v>181</v>
      </c>
      <c r="IC55" s="17" t="s">
        <v>86</v>
      </c>
      <c r="ID55" s="17">
        <v>397</v>
      </c>
      <c r="IE55" s="18" t="s">
        <v>222</v>
      </c>
      <c r="IF55" s="18"/>
      <c r="IG55" s="18"/>
      <c r="IH55" s="18"/>
      <c r="II55" s="18"/>
    </row>
    <row r="56" spans="1:243" s="17" customFormat="1" ht="15.75">
      <c r="A56" s="55">
        <v>5.29999999999999</v>
      </c>
      <c r="B56" s="51" t="s">
        <v>182</v>
      </c>
      <c r="C56" s="52" t="s">
        <v>87</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17">
        <v>5.29999999999999</v>
      </c>
      <c r="IB56" s="17" t="s">
        <v>182</v>
      </c>
      <c r="IC56" s="17" t="s">
        <v>87</v>
      </c>
      <c r="IE56" s="18"/>
      <c r="IF56" s="18"/>
      <c r="IG56" s="18"/>
      <c r="IH56" s="18"/>
      <c r="II56" s="18"/>
    </row>
    <row r="57" spans="1:243" s="17" customFormat="1" ht="78.75">
      <c r="A57" s="65">
        <v>5.39999999999999</v>
      </c>
      <c r="B57" s="51" t="s">
        <v>250</v>
      </c>
      <c r="C57" s="52" t="s">
        <v>88</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17">
        <v>5.39999999999999</v>
      </c>
      <c r="IB57" s="17" t="s">
        <v>250</v>
      </c>
      <c r="IC57" s="17" t="s">
        <v>88</v>
      </c>
      <c r="IE57" s="18"/>
      <c r="IF57" s="18"/>
      <c r="IG57" s="18"/>
      <c r="IH57" s="18"/>
      <c r="II57" s="18"/>
    </row>
    <row r="58" spans="1:243" s="17" customFormat="1" ht="15.75">
      <c r="A58" s="55">
        <v>5.49999999999999</v>
      </c>
      <c r="B58" s="51" t="s">
        <v>251</v>
      </c>
      <c r="C58" s="52" t="s">
        <v>89</v>
      </c>
      <c r="D58" s="52">
        <v>7.22</v>
      </c>
      <c r="E58" s="53" t="s">
        <v>219</v>
      </c>
      <c r="F58" s="56">
        <v>1496.36</v>
      </c>
      <c r="G58" s="57"/>
      <c r="H58" s="57"/>
      <c r="I58" s="58" t="s">
        <v>34</v>
      </c>
      <c r="J58" s="59">
        <f>IF(I58="Less(-)",-1,1)</f>
        <v>1</v>
      </c>
      <c r="K58" s="57" t="s">
        <v>35</v>
      </c>
      <c r="L58" s="57" t="s">
        <v>4</v>
      </c>
      <c r="M58" s="60"/>
      <c r="N58" s="57"/>
      <c r="O58" s="57"/>
      <c r="P58" s="61"/>
      <c r="Q58" s="57"/>
      <c r="R58" s="57"/>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2">
        <f>ROUND(total_amount_ba($B$2,$D$2,D58,F58,J58,K58,M58),0)</f>
        <v>10804</v>
      </c>
      <c r="BB58" s="63">
        <f>BA58+SUM(N58:AZ58)</f>
        <v>10804</v>
      </c>
      <c r="BC58" s="64" t="str">
        <f>SpellNumber(L58,BB58)</f>
        <v>INR  Ten Thousand Eight Hundred &amp; Four  Only</v>
      </c>
      <c r="IA58" s="17">
        <v>5.49999999999999</v>
      </c>
      <c r="IB58" s="17" t="s">
        <v>251</v>
      </c>
      <c r="IC58" s="17" t="s">
        <v>89</v>
      </c>
      <c r="ID58" s="17">
        <v>7.22</v>
      </c>
      <c r="IE58" s="18" t="s">
        <v>219</v>
      </c>
      <c r="IF58" s="18"/>
      <c r="IG58" s="18"/>
      <c r="IH58" s="18"/>
      <c r="II58" s="18"/>
    </row>
    <row r="59" spans="1:243" s="17" customFormat="1" ht="15.75">
      <c r="A59" s="65">
        <v>5.59999999999999</v>
      </c>
      <c r="B59" s="51" t="s">
        <v>184</v>
      </c>
      <c r="C59" s="52" t="s">
        <v>90</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17">
        <v>5.59999999999999</v>
      </c>
      <c r="IB59" s="17" t="s">
        <v>184</v>
      </c>
      <c r="IC59" s="17" t="s">
        <v>90</v>
      </c>
      <c r="IE59" s="18"/>
      <c r="IF59" s="18"/>
      <c r="IG59" s="18"/>
      <c r="IH59" s="18"/>
      <c r="II59" s="18"/>
    </row>
    <row r="60" spans="1:243" s="17" customFormat="1" ht="31.5">
      <c r="A60" s="55">
        <v>5.69999999999999</v>
      </c>
      <c r="B60" s="51" t="s">
        <v>186</v>
      </c>
      <c r="C60" s="52" t="s">
        <v>91</v>
      </c>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17">
        <v>5.69999999999999</v>
      </c>
      <c r="IB60" s="17" t="s">
        <v>186</v>
      </c>
      <c r="IC60" s="17" t="s">
        <v>91</v>
      </c>
      <c r="IE60" s="18"/>
      <c r="IF60" s="18"/>
      <c r="IG60" s="18"/>
      <c r="IH60" s="18"/>
      <c r="II60" s="18"/>
    </row>
    <row r="61" spans="1:243" s="17" customFormat="1" ht="31.5">
      <c r="A61" s="65">
        <v>5.79999999999999</v>
      </c>
      <c r="B61" s="51" t="s">
        <v>185</v>
      </c>
      <c r="C61" s="52" t="s">
        <v>92</v>
      </c>
      <c r="D61" s="52">
        <v>24</v>
      </c>
      <c r="E61" s="53" t="s">
        <v>219</v>
      </c>
      <c r="F61" s="56">
        <v>115.26</v>
      </c>
      <c r="G61" s="57"/>
      <c r="H61" s="57"/>
      <c r="I61" s="58" t="s">
        <v>34</v>
      </c>
      <c r="J61" s="59">
        <f>IF(I61="Less(-)",-1,1)</f>
        <v>1</v>
      </c>
      <c r="K61" s="57" t="s">
        <v>35</v>
      </c>
      <c r="L61" s="57" t="s">
        <v>4</v>
      </c>
      <c r="M61" s="60"/>
      <c r="N61" s="57"/>
      <c r="O61" s="57"/>
      <c r="P61" s="61"/>
      <c r="Q61" s="57"/>
      <c r="R61" s="57"/>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2">
        <f>ROUND(total_amount_ba($B$2,$D$2,D61,F61,J61,K61,M61),0)</f>
        <v>2766</v>
      </c>
      <c r="BB61" s="63">
        <f>BA61+SUM(N61:AZ61)</f>
        <v>2766</v>
      </c>
      <c r="BC61" s="64" t="str">
        <f>SpellNumber(L61,BB61)</f>
        <v>INR  Two Thousand Seven Hundred &amp; Sixty Six  Only</v>
      </c>
      <c r="IA61" s="17">
        <v>5.79999999999999</v>
      </c>
      <c r="IB61" s="17" t="s">
        <v>185</v>
      </c>
      <c r="IC61" s="17" t="s">
        <v>92</v>
      </c>
      <c r="ID61" s="17">
        <v>24</v>
      </c>
      <c r="IE61" s="18" t="s">
        <v>219</v>
      </c>
      <c r="IF61" s="18"/>
      <c r="IG61" s="18"/>
      <c r="IH61" s="18"/>
      <c r="II61" s="18"/>
    </row>
    <row r="62" spans="1:243" s="17" customFormat="1" ht="15.75">
      <c r="A62" s="55">
        <v>5.89999999999999</v>
      </c>
      <c r="B62" s="51" t="s">
        <v>233</v>
      </c>
      <c r="C62" s="52" t="s">
        <v>93</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17">
        <v>5.89999999999999</v>
      </c>
      <c r="IB62" s="17" t="s">
        <v>233</v>
      </c>
      <c r="IC62" s="17" t="s">
        <v>93</v>
      </c>
      <c r="IE62" s="18"/>
      <c r="IF62" s="18"/>
      <c r="IG62" s="18"/>
      <c r="IH62" s="18"/>
      <c r="II62" s="18"/>
    </row>
    <row r="63" spans="1:243" s="17" customFormat="1" ht="47.25">
      <c r="A63" s="65">
        <v>5.99999999999999</v>
      </c>
      <c r="B63" s="51" t="s">
        <v>192</v>
      </c>
      <c r="C63" s="52" t="s">
        <v>94</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17">
        <v>5.99999999999999</v>
      </c>
      <c r="IB63" s="17" t="s">
        <v>192</v>
      </c>
      <c r="IC63" s="17" t="s">
        <v>94</v>
      </c>
      <c r="IE63" s="18"/>
      <c r="IF63" s="18"/>
      <c r="IG63" s="18"/>
      <c r="IH63" s="18"/>
      <c r="II63" s="18"/>
    </row>
    <row r="64" spans="1:243" s="17" customFormat="1" ht="31.5">
      <c r="A64" s="55">
        <v>6.09999999999999</v>
      </c>
      <c r="B64" s="51" t="s">
        <v>193</v>
      </c>
      <c r="C64" s="52" t="s">
        <v>95</v>
      </c>
      <c r="D64" s="52">
        <v>0.3</v>
      </c>
      <c r="E64" s="53" t="s">
        <v>218</v>
      </c>
      <c r="F64" s="56">
        <v>1759.84</v>
      </c>
      <c r="G64" s="57"/>
      <c r="H64" s="57"/>
      <c r="I64" s="58" t="s">
        <v>34</v>
      </c>
      <c r="J64" s="59">
        <f>IF(I64="Less(-)",-1,1)</f>
        <v>1</v>
      </c>
      <c r="K64" s="57" t="s">
        <v>35</v>
      </c>
      <c r="L64" s="57" t="s">
        <v>4</v>
      </c>
      <c r="M64" s="60"/>
      <c r="N64" s="57"/>
      <c r="O64" s="57"/>
      <c r="P64" s="61"/>
      <c r="Q64" s="57"/>
      <c r="R64" s="57"/>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2">
        <f>ROUND(total_amount_ba($B$2,$D$2,D64,F64,J64,K64,M64),0)</f>
        <v>528</v>
      </c>
      <c r="BB64" s="63">
        <f>BA64+SUM(N64:AZ64)</f>
        <v>528</v>
      </c>
      <c r="BC64" s="64" t="str">
        <f>SpellNumber(L64,BB64)</f>
        <v>INR  Five Hundred &amp; Twenty Eight  Only</v>
      </c>
      <c r="IA64" s="17">
        <v>6.09999999999999</v>
      </c>
      <c r="IB64" s="17" t="s">
        <v>193</v>
      </c>
      <c r="IC64" s="17" t="s">
        <v>95</v>
      </c>
      <c r="ID64" s="17">
        <v>0.3</v>
      </c>
      <c r="IE64" s="18" t="s">
        <v>218</v>
      </c>
      <c r="IF64" s="18"/>
      <c r="IG64" s="18"/>
      <c r="IH64" s="18"/>
      <c r="II64" s="18"/>
    </row>
    <row r="65" spans="1:243" s="17" customFormat="1" ht="31.5">
      <c r="A65" s="65">
        <v>6.19999999999999</v>
      </c>
      <c r="B65" s="51" t="s">
        <v>231</v>
      </c>
      <c r="C65" s="52" t="s">
        <v>96</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17">
        <v>6.19999999999999</v>
      </c>
      <c r="IB65" s="17" t="s">
        <v>231</v>
      </c>
      <c r="IC65" s="17" t="s">
        <v>96</v>
      </c>
      <c r="IE65" s="18"/>
      <c r="IF65" s="18"/>
      <c r="IG65" s="18"/>
      <c r="IH65" s="18"/>
      <c r="II65" s="18"/>
    </row>
    <row r="66" spans="1:243" s="17" customFormat="1" ht="31.5">
      <c r="A66" s="55">
        <v>6.29999999999999</v>
      </c>
      <c r="B66" s="51" t="s">
        <v>232</v>
      </c>
      <c r="C66" s="52" t="s">
        <v>97</v>
      </c>
      <c r="D66" s="52">
        <v>10</v>
      </c>
      <c r="E66" s="53" t="s">
        <v>219</v>
      </c>
      <c r="F66" s="56">
        <v>316.79</v>
      </c>
      <c r="G66" s="57"/>
      <c r="H66" s="57"/>
      <c r="I66" s="58" t="s">
        <v>34</v>
      </c>
      <c r="J66" s="59">
        <f>IF(I66="Less(-)",-1,1)</f>
        <v>1</v>
      </c>
      <c r="K66" s="57" t="s">
        <v>35</v>
      </c>
      <c r="L66" s="57" t="s">
        <v>4</v>
      </c>
      <c r="M66" s="60"/>
      <c r="N66" s="57"/>
      <c r="O66" s="57"/>
      <c r="P66" s="61"/>
      <c r="Q66" s="57"/>
      <c r="R66" s="57"/>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2">
        <f>ROUND(total_amount_ba($B$2,$D$2,D66,F66,J66,K66,M66),0)</f>
        <v>3168</v>
      </c>
      <c r="BB66" s="63">
        <f>BA66+SUM(N66:AZ66)</f>
        <v>3168</v>
      </c>
      <c r="BC66" s="64" t="str">
        <f>SpellNumber(L66,BB66)</f>
        <v>INR  Three Thousand One Hundred &amp; Sixty Eight  Only</v>
      </c>
      <c r="IA66" s="17">
        <v>6.29999999999999</v>
      </c>
      <c r="IB66" s="17" t="s">
        <v>232</v>
      </c>
      <c r="IC66" s="17" t="s">
        <v>97</v>
      </c>
      <c r="ID66" s="17">
        <v>10</v>
      </c>
      <c r="IE66" s="18" t="s">
        <v>219</v>
      </c>
      <c r="IF66" s="18"/>
      <c r="IG66" s="18"/>
      <c r="IH66" s="18"/>
      <c r="II66" s="18"/>
    </row>
    <row r="67" spans="1:243" s="17" customFormat="1" ht="63">
      <c r="A67" s="65">
        <v>6.39999999999999</v>
      </c>
      <c r="B67" s="51" t="s">
        <v>252</v>
      </c>
      <c r="C67" s="52" t="s">
        <v>98</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17">
        <v>6.39999999999999</v>
      </c>
      <c r="IB67" s="17" t="s">
        <v>252</v>
      </c>
      <c r="IC67" s="17" t="s">
        <v>98</v>
      </c>
      <c r="IE67" s="18"/>
      <c r="IF67" s="18"/>
      <c r="IG67" s="18"/>
      <c r="IH67" s="18"/>
      <c r="II67" s="18"/>
    </row>
    <row r="68" spans="1:243" s="17" customFormat="1" ht="15.75">
      <c r="A68" s="55">
        <v>6.49999999999999</v>
      </c>
      <c r="B68" s="51" t="s">
        <v>253</v>
      </c>
      <c r="C68" s="52" t="s">
        <v>99</v>
      </c>
      <c r="D68" s="52">
        <v>6</v>
      </c>
      <c r="E68" s="53" t="s">
        <v>219</v>
      </c>
      <c r="F68" s="56">
        <v>176.85</v>
      </c>
      <c r="G68" s="57"/>
      <c r="H68" s="57"/>
      <c r="I68" s="58" t="s">
        <v>34</v>
      </c>
      <c r="J68" s="59">
        <f>IF(I68="Less(-)",-1,1)</f>
        <v>1</v>
      </c>
      <c r="K68" s="57" t="s">
        <v>35</v>
      </c>
      <c r="L68" s="57" t="s">
        <v>4</v>
      </c>
      <c r="M68" s="60"/>
      <c r="N68" s="57"/>
      <c r="O68" s="57"/>
      <c r="P68" s="61"/>
      <c r="Q68" s="57"/>
      <c r="R68" s="57"/>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2">
        <f>ROUND(total_amount_ba($B$2,$D$2,D68,F68,J68,K68,M68),0)</f>
        <v>1061</v>
      </c>
      <c r="BB68" s="63">
        <f>BA68+SUM(N68:AZ68)</f>
        <v>1061</v>
      </c>
      <c r="BC68" s="64" t="str">
        <f>SpellNumber(L68,BB68)</f>
        <v>INR  One Thousand  &amp;Sixty One  Only</v>
      </c>
      <c r="IA68" s="17">
        <v>6.49999999999999</v>
      </c>
      <c r="IB68" s="17" t="s">
        <v>253</v>
      </c>
      <c r="IC68" s="17" t="s">
        <v>99</v>
      </c>
      <c r="ID68" s="17">
        <v>6</v>
      </c>
      <c r="IE68" s="18" t="s">
        <v>219</v>
      </c>
      <c r="IF68" s="18"/>
      <c r="IG68" s="18"/>
      <c r="IH68" s="18"/>
      <c r="II68" s="18"/>
    </row>
    <row r="69" spans="1:243" s="17" customFormat="1" ht="75" customHeight="1">
      <c r="A69" s="65">
        <v>6.59999999999999</v>
      </c>
      <c r="B69" s="51" t="s">
        <v>188</v>
      </c>
      <c r="C69" s="52" t="s">
        <v>100</v>
      </c>
      <c r="D69" s="52">
        <v>2</v>
      </c>
      <c r="E69" s="53" t="s">
        <v>219</v>
      </c>
      <c r="F69" s="56">
        <v>108.59</v>
      </c>
      <c r="G69" s="57"/>
      <c r="H69" s="57"/>
      <c r="I69" s="58" t="s">
        <v>34</v>
      </c>
      <c r="J69" s="59">
        <f>IF(I69="Less(-)",-1,1)</f>
        <v>1</v>
      </c>
      <c r="K69" s="57" t="s">
        <v>35</v>
      </c>
      <c r="L69" s="57" t="s">
        <v>4</v>
      </c>
      <c r="M69" s="60"/>
      <c r="N69" s="57"/>
      <c r="O69" s="57"/>
      <c r="P69" s="61"/>
      <c r="Q69" s="57"/>
      <c r="R69" s="57"/>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2">
        <f>ROUND(total_amount_ba($B$2,$D$2,D69,F69,J69,K69,M69),0)</f>
        <v>217</v>
      </c>
      <c r="BB69" s="63">
        <f>BA69+SUM(N69:AZ69)</f>
        <v>217</v>
      </c>
      <c r="BC69" s="64" t="str">
        <f>SpellNumber(L69,BB69)</f>
        <v>INR  Two Hundred &amp; Seventeen  Only</v>
      </c>
      <c r="IA69" s="17">
        <v>6.59999999999999</v>
      </c>
      <c r="IB69" s="17" t="s">
        <v>188</v>
      </c>
      <c r="IC69" s="17" t="s">
        <v>100</v>
      </c>
      <c r="ID69" s="17">
        <v>2</v>
      </c>
      <c r="IE69" s="18" t="s">
        <v>219</v>
      </c>
      <c r="IF69" s="18"/>
      <c r="IG69" s="18"/>
      <c r="IH69" s="18"/>
      <c r="II69" s="18"/>
    </row>
    <row r="70" spans="1:243" s="17" customFormat="1" ht="63.75" customHeight="1">
      <c r="A70" s="55">
        <v>6.69999999999999</v>
      </c>
      <c r="B70" s="51" t="s">
        <v>189</v>
      </c>
      <c r="C70" s="52" t="s">
        <v>101</v>
      </c>
      <c r="D70" s="71"/>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3"/>
      <c r="IA70" s="17">
        <v>6.69999999999999</v>
      </c>
      <c r="IB70" s="17" t="s">
        <v>189</v>
      </c>
      <c r="IC70" s="17" t="s">
        <v>101</v>
      </c>
      <c r="IE70" s="18"/>
      <c r="IF70" s="18"/>
      <c r="IG70" s="18"/>
      <c r="IH70" s="18"/>
      <c r="II70" s="18"/>
    </row>
    <row r="71" spans="1:243" s="17" customFormat="1" ht="15.75">
      <c r="A71" s="65">
        <v>6.79999999999999</v>
      </c>
      <c r="B71" s="51" t="s">
        <v>190</v>
      </c>
      <c r="C71" s="52" t="s">
        <v>102</v>
      </c>
      <c r="D71" s="52">
        <v>61</v>
      </c>
      <c r="E71" s="53" t="s">
        <v>219</v>
      </c>
      <c r="F71" s="56">
        <v>49.8</v>
      </c>
      <c r="G71" s="57"/>
      <c r="H71" s="57"/>
      <c r="I71" s="58" t="s">
        <v>34</v>
      </c>
      <c r="J71" s="59">
        <f>IF(I71="Less(-)",-1,1)</f>
        <v>1</v>
      </c>
      <c r="K71" s="57" t="s">
        <v>35</v>
      </c>
      <c r="L71" s="57" t="s">
        <v>4</v>
      </c>
      <c r="M71" s="60"/>
      <c r="N71" s="57"/>
      <c r="O71" s="57"/>
      <c r="P71" s="61"/>
      <c r="Q71" s="57"/>
      <c r="R71" s="57"/>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2">
        <f>ROUND(total_amount_ba($B$2,$D$2,D71,F71,J71,K71,M71),0)</f>
        <v>3038</v>
      </c>
      <c r="BB71" s="63">
        <f>BA71+SUM(N71:AZ71)</f>
        <v>3038</v>
      </c>
      <c r="BC71" s="64" t="str">
        <f>SpellNumber(L71,BB71)</f>
        <v>INR  Three Thousand  &amp;Thirty Eight  Only</v>
      </c>
      <c r="IA71" s="17">
        <v>6.79999999999999</v>
      </c>
      <c r="IB71" s="17" t="s">
        <v>190</v>
      </c>
      <c r="IC71" s="17" t="s">
        <v>102</v>
      </c>
      <c r="ID71" s="17">
        <v>61</v>
      </c>
      <c r="IE71" s="18" t="s">
        <v>219</v>
      </c>
      <c r="IF71" s="18"/>
      <c r="IG71" s="18"/>
      <c r="IH71" s="18"/>
      <c r="II71" s="18"/>
    </row>
    <row r="72" spans="1:243" s="17" customFormat="1" ht="31.5">
      <c r="A72" s="55">
        <v>6.89999999999999</v>
      </c>
      <c r="B72" s="51" t="s">
        <v>187</v>
      </c>
      <c r="C72" s="52" t="s">
        <v>103</v>
      </c>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17">
        <v>6.89999999999999</v>
      </c>
      <c r="IB72" s="17" t="s">
        <v>187</v>
      </c>
      <c r="IC72" s="17" t="s">
        <v>103</v>
      </c>
      <c r="IE72" s="18"/>
      <c r="IF72" s="18"/>
      <c r="IG72" s="18"/>
      <c r="IH72" s="18"/>
      <c r="II72" s="18"/>
    </row>
    <row r="73" spans="1:243" s="17" customFormat="1" ht="31.5">
      <c r="A73" s="65">
        <v>6.99999999999999</v>
      </c>
      <c r="B73" s="51" t="s">
        <v>191</v>
      </c>
      <c r="C73" s="52" t="s">
        <v>104</v>
      </c>
      <c r="D73" s="52">
        <v>20</v>
      </c>
      <c r="E73" s="53" t="s">
        <v>219</v>
      </c>
      <c r="F73" s="56">
        <v>75.89</v>
      </c>
      <c r="G73" s="57"/>
      <c r="H73" s="57"/>
      <c r="I73" s="58" t="s">
        <v>34</v>
      </c>
      <c r="J73" s="59">
        <f>IF(I73="Less(-)",-1,1)</f>
        <v>1</v>
      </c>
      <c r="K73" s="57" t="s">
        <v>35</v>
      </c>
      <c r="L73" s="57" t="s">
        <v>4</v>
      </c>
      <c r="M73" s="60"/>
      <c r="N73" s="57"/>
      <c r="O73" s="57"/>
      <c r="P73" s="61"/>
      <c r="Q73" s="57"/>
      <c r="R73" s="57"/>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2">
        <f>ROUND(total_amount_ba($B$2,$D$2,D73,F73,J73,K73,M73),0)</f>
        <v>1518</v>
      </c>
      <c r="BB73" s="63">
        <f>BA73+SUM(N73:AZ73)</f>
        <v>1518</v>
      </c>
      <c r="BC73" s="64" t="str">
        <f>SpellNumber(L73,BB73)</f>
        <v>INR  One Thousand Five Hundred &amp; Eighteen  Only</v>
      </c>
      <c r="IA73" s="17">
        <v>6.99999999999999</v>
      </c>
      <c r="IB73" s="17" t="s">
        <v>191</v>
      </c>
      <c r="IC73" s="17" t="s">
        <v>104</v>
      </c>
      <c r="ID73" s="17">
        <v>20</v>
      </c>
      <c r="IE73" s="18" t="s">
        <v>219</v>
      </c>
      <c r="IF73" s="18"/>
      <c r="IG73" s="18"/>
      <c r="IH73" s="18"/>
      <c r="II73" s="18"/>
    </row>
    <row r="74" spans="1:243" s="17" customFormat="1" ht="15.75">
      <c r="A74" s="55">
        <v>7.09999999999999</v>
      </c>
      <c r="B74" s="51" t="s">
        <v>194</v>
      </c>
      <c r="C74" s="52" t="s">
        <v>105</v>
      </c>
      <c r="D74" s="71"/>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IA74" s="17">
        <v>7.09999999999999</v>
      </c>
      <c r="IB74" s="17" t="s">
        <v>194</v>
      </c>
      <c r="IC74" s="17" t="s">
        <v>105</v>
      </c>
      <c r="IE74" s="18"/>
      <c r="IF74" s="18"/>
      <c r="IG74" s="18"/>
      <c r="IH74" s="18"/>
      <c r="II74" s="18"/>
    </row>
    <row r="75" spans="1:243" s="17" customFormat="1" ht="15.75">
      <c r="A75" s="65">
        <v>7.19999999999999</v>
      </c>
      <c r="B75" s="51" t="s">
        <v>195</v>
      </c>
      <c r="C75" s="52" t="s">
        <v>106</v>
      </c>
      <c r="D75" s="71"/>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3"/>
      <c r="IA75" s="17">
        <v>7.19999999999999</v>
      </c>
      <c r="IB75" s="17" t="s">
        <v>195</v>
      </c>
      <c r="IC75" s="17" t="s">
        <v>106</v>
      </c>
      <c r="IE75" s="18"/>
      <c r="IF75" s="18"/>
      <c r="IG75" s="18"/>
      <c r="IH75" s="18"/>
      <c r="II75" s="18"/>
    </row>
    <row r="76" spans="1:243" s="17" customFormat="1" ht="15.75">
      <c r="A76" s="55">
        <v>7.29999999999999</v>
      </c>
      <c r="B76" s="51" t="s">
        <v>196</v>
      </c>
      <c r="C76" s="52" t="s">
        <v>107</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17">
        <v>7.29999999999999</v>
      </c>
      <c r="IB76" s="17" t="s">
        <v>196</v>
      </c>
      <c r="IC76" s="17" t="s">
        <v>107</v>
      </c>
      <c r="IE76" s="18"/>
      <c r="IF76" s="18"/>
      <c r="IG76" s="18"/>
      <c r="IH76" s="18"/>
      <c r="II76" s="18"/>
    </row>
    <row r="77" spans="1:243" s="17" customFormat="1" ht="15.75">
      <c r="A77" s="65">
        <v>7.39999999999999</v>
      </c>
      <c r="B77" s="51" t="s">
        <v>197</v>
      </c>
      <c r="C77" s="52" t="s">
        <v>108</v>
      </c>
      <c r="D77" s="52">
        <v>1</v>
      </c>
      <c r="E77" s="53" t="s">
        <v>220</v>
      </c>
      <c r="F77" s="56">
        <v>892.63</v>
      </c>
      <c r="G77" s="57"/>
      <c r="H77" s="57"/>
      <c r="I77" s="58" t="s">
        <v>34</v>
      </c>
      <c r="J77" s="59">
        <f>IF(I77="Less(-)",-1,1)</f>
        <v>1</v>
      </c>
      <c r="K77" s="57" t="s">
        <v>35</v>
      </c>
      <c r="L77" s="57" t="s">
        <v>4</v>
      </c>
      <c r="M77" s="60"/>
      <c r="N77" s="57"/>
      <c r="O77" s="57"/>
      <c r="P77" s="61"/>
      <c r="Q77" s="57"/>
      <c r="R77" s="57"/>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2">
        <f>ROUND(total_amount_ba($B$2,$D$2,D77,F77,J77,K77,M77),0)</f>
        <v>893</v>
      </c>
      <c r="BB77" s="63">
        <f>BA77+SUM(N77:AZ77)</f>
        <v>893</v>
      </c>
      <c r="BC77" s="64" t="str">
        <f>SpellNumber(L77,BB77)</f>
        <v>INR  Eight Hundred &amp; Ninety Three  Only</v>
      </c>
      <c r="IA77" s="17">
        <v>7.39999999999999</v>
      </c>
      <c r="IB77" s="17" t="s">
        <v>197</v>
      </c>
      <c r="IC77" s="17" t="s">
        <v>108</v>
      </c>
      <c r="ID77" s="17">
        <v>1</v>
      </c>
      <c r="IE77" s="18" t="s">
        <v>220</v>
      </c>
      <c r="IF77" s="18"/>
      <c r="IG77" s="18"/>
      <c r="IH77" s="18"/>
      <c r="II77" s="18"/>
    </row>
    <row r="78" spans="1:243" s="17" customFormat="1" ht="15.75">
      <c r="A78" s="55">
        <v>7.49999999999999</v>
      </c>
      <c r="B78" s="51" t="s">
        <v>199</v>
      </c>
      <c r="C78" s="52" t="s">
        <v>109</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17">
        <v>7.49999999999999</v>
      </c>
      <c r="IB78" s="17" t="s">
        <v>199</v>
      </c>
      <c r="IC78" s="17" t="s">
        <v>109</v>
      </c>
      <c r="IE78" s="18"/>
      <c r="IF78" s="18"/>
      <c r="IG78" s="18"/>
      <c r="IH78" s="18"/>
      <c r="II78" s="18"/>
    </row>
    <row r="79" spans="1:243" s="17" customFormat="1" ht="15.75">
      <c r="A79" s="65">
        <v>7.59999999999999</v>
      </c>
      <c r="B79" s="51" t="s">
        <v>177</v>
      </c>
      <c r="C79" s="52" t="s">
        <v>110</v>
      </c>
      <c r="D79" s="71"/>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3"/>
      <c r="IA79" s="17">
        <v>7.59999999999999</v>
      </c>
      <c r="IB79" s="17" t="s">
        <v>177</v>
      </c>
      <c r="IC79" s="17" t="s">
        <v>110</v>
      </c>
      <c r="IE79" s="18"/>
      <c r="IF79" s="18"/>
      <c r="IG79" s="18"/>
      <c r="IH79" s="18"/>
      <c r="II79" s="18"/>
    </row>
    <row r="80" spans="1:243" s="17" customFormat="1" ht="15.75">
      <c r="A80" s="55">
        <v>7.69999999999999</v>
      </c>
      <c r="B80" s="51" t="s">
        <v>198</v>
      </c>
      <c r="C80" s="52" t="s">
        <v>111</v>
      </c>
      <c r="D80" s="52">
        <v>1</v>
      </c>
      <c r="E80" s="53" t="s">
        <v>221</v>
      </c>
      <c r="F80" s="56">
        <v>350.37</v>
      </c>
      <c r="G80" s="57"/>
      <c r="H80" s="57"/>
      <c r="I80" s="58" t="s">
        <v>34</v>
      </c>
      <c r="J80" s="59">
        <f>IF(I80="Less(-)",-1,1)</f>
        <v>1</v>
      </c>
      <c r="K80" s="57" t="s">
        <v>35</v>
      </c>
      <c r="L80" s="57" t="s">
        <v>4</v>
      </c>
      <c r="M80" s="60"/>
      <c r="N80" s="57"/>
      <c r="O80" s="57"/>
      <c r="P80" s="61"/>
      <c r="Q80" s="57"/>
      <c r="R80" s="57"/>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2">
        <f>ROUND(total_amount_ba($B$2,$D$2,D80,F80,J80,K80,M80),0)</f>
        <v>350</v>
      </c>
      <c r="BB80" s="63">
        <f>BA80+SUM(N80:AZ80)</f>
        <v>350</v>
      </c>
      <c r="BC80" s="64" t="str">
        <f>SpellNumber(L80,BB80)</f>
        <v>INR  Three Hundred &amp; Fifty  Only</v>
      </c>
      <c r="IA80" s="17">
        <v>7.69999999999999</v>
      </c>
      <c r="IB80" s="17" t="s">
        <v>198</v>
      </c>
      <c r="IC80" s="17" t="s">
        <v>111</v>
      </c>
      <c r="ID80" s="17">
        <v>1</v>
      </c>
      <c r="IE80" s="18" t="s">
        <v>221</v>
      </c>
      <c r="IF80" s="18"/>
      <c r="IG80" s="18"/>
      <c r="IH80" s="18"/>
      <c r="II80" s="18"/>
    </row>
    <row r="81" spans="1:243" s="17" customFormat="1" ht="55.5" customHeight="1">
      <c r="A81" s="65">
        <v>7.79999999999999</v>
      </c>
      <c r="B81" s="51" t="s">
        <v>254</v>
      </c>
      <c r="C81" s="52" t="s">
        <v>112</v>
      </c>
      <c r="D81" s="71"/>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3"/>
      <c r="IA81" s="17">
        <v>7.79999999999999</v>
      </c>
      <c r="IB81" s="17" t="s">
        <v>254</v>
      </c>
      <c r="IC81" s="17" t="s">
        <v>112</v>
      </c>
      <c r="IE81" s="18"/>
      <c r="IF81" s="18"/>
      <c r="IG81" s="18"/>
      <c r="IH81" s="18"/>
      <c r="II81" s="18"/>
    </row>
    <row r="82" spans="1:243" s="17" customFormat="1" ht="15.75">
      <c r="A82" s="55">
        <v>7.89999999999999</v>
      </c>
      <c r="B82" s="51" t="s">
        <v>200</v>
      </c>
      <c r="C82" s="52" t="s">
        <v>113</v>
      </c>
      <c r="D82" s="67"/>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9"/>
      <c r="IA82" s="17">
        <v>7.89999999999999</v>
      </c>
      <c r="IB82" s="17" t="s">
        <v>200</v>
      </c>
      <c r="IC82" s="17" t="s">
        <v>113</v>
      </c>
      <c r="IE82" s="18"/>
      <c r="IF82" s="18"/>
      <c r="IG82" s="18"/>
      <c r="IH82" s="18"/>
      <c r="II82" s="18"/>
    </row>
    <row r="83" spans="1:243" s="17" customFormat="1" ht="31.5">
      <c r="A83" s="65">
        <v>7.99999999999999</v>
      </c>
      <c r="B83" s="51" t="s">
        <v>234</v>
      </c>
      <c r="C83" s="52" t="s">
        <v>114</v>
      </c>
      <c r="D83" s="52">
        <v>1</v>
      </c>
      <c r="E83" s="53" t="s">
        <v>221</v>
      </c>
      <c r="F83" s="56">
        <v>1230.56</v>
      </c>
      <c r="G83" s="57"/>
      <c r="H83" s="57"/>
      <c r="I83" s="58" t="s">
        <v>34</v>
      </c>
      <c r="J83" s="59">
        <f aca="true" t="shared" si="0" ref="J83:J127">IF(I83="Less(-)",-1,1)</f>
        <v>1</v>
      </c>
      <c r="K83" s="57" t="s">
        <v>35</v>
      </c>
      <c r="L83" s="57" t="s">
        <v>4</v>
      </c>
      <c r="M83" s="60"/>
      <c r="N83" s="57"/>
      <c r="O83" s="57"/>
      <c r="P83" s="61"/>
      <c r="Q83" s="57"/>
      <c r="R83" s="57"/>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2">
        <f aca="true" t="shared" si="1" ref="BA83:BA127">ROUND(total_amount_ba($B$2,$D$2,D83,F83,J83,K83,M83),0)</f>
        <v>1231</v>
      </c>
      <c r="BB83" s="63">
        <f aca="true" t="shared" si="2" ref="BB83:BB127">BA83+SUM(N83:AZ83)</f>
        <v>1231</v>
      </c>
      <c r="BC83" s="64" t="str">
        <f aca="true" t="shared" si="3" ref="BC83:BC127">SpellNumber(L83,BB83)</f>
        <v>INR  One Thousand Two Hundred &amp; Thirty One  Only</v>
      </c>
      <c r="IA83" s="17">
        <v>7.99999999999999</v>
      </c>
      <c r="IB83" s="17" t="s">
        <v>234</v>
      </c>
      <c r="IC83" s="17" t="s">
        <v>114</v>
      </c>
      <c r="ID83" s="17">
        <v>1</v>
      </c>
      <c r="IE83" s="18" t="s">
        <v>221</v>
      </c>
      <c r="IF83" s="18"/>
      <c r="IG83" s="18"/>
      <c r="IH83" s="18"/>
      <c r="II83" s="18"/>
    </row>
    <row r="84" spans="1:243" s="17" customFormat="1" ht="15.75">
      <c r="A84" s="55">
        <v>8.09999999999999</v>
      </c>
      <c r="B84" s="51" t="s">
        <v>201</v>
      </c>
      <c r="C84" s="52" t="s">
        <v>115</v>
      </c>
      <c r="D84" s="71"/>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3"/>
      <c r="IA84" s="17">
        <v>8.09999999999999</v>
      </c>
      <c r="IB84" s="17" t="s">
        <v>201</v>
      </c>
      <c r="IC84" s="17" t="s">
        <v>115</v>
      </c>
      <c r="IE84" s="18"/>
      <c r="IF84" s="18"/>
      <c r="IG84" s="18"/>
      <c r="IH84" s="18"/>
      <c r="II84" s="18"/>
    </row>
    <row r="85" spans="1:243" s="17" customFormat="1" ht="47.25">
      <c r="A85" s="65">
        <v>8.19999999999999</v>
      </c>
      <c r="B85" s="51" t="s">
        <v>255</v>
      </c>
      <c r="C85" s="52" t="s">
        <v>116</v>
      </c>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3"/>
      <c r="IA85" s="17">
        <v>8.19999999999999</v>
      </c>
      <c r="IB85" s="17" t="s">
        <v>255</v>
      </c>
      <c r="IC85" s="17" t="s">
        <v>116</v>
      </c>
      <c r="IE85" s="18"/>
      <c r="IF85" s="18"/>
      <c r="IG85" s="18"/>
      <c r="IH85" s="18"/>
      <c r="II85" s="18"/>
    </row>
    <row r="86" spans="1:243" s="17" customFormat="1" ht="15.75">
      <c r="A86" s="55">
        <v>8.29999999999999</v>
      </c>
      <c r="B86" s="51" t="s">
        <v>203</v>
      </c>
      <c r="C86" s="52" t="s">
        <v>117</v>
      </c>
      <c r="D86" s="52">
        <v>1</v>
      </c>
      <c r="E86" s="53" t="s">
        <v>220</v>
      </c>
      <c r="F86" s="56">
        <v>266.68</v>
      </c>
      <c r="G86" s="57"/>
      <c r="H86" s="57"/>
      <c r="I86" s="58" t="s">
        <v>34</v>
      </c>
      <c r="J86" s="59">
        <f t="shared" si="0"/>
        <v>1</v>
      </c>
      <c r="K86" s="57" t="s">
        <v>35</v>
      </c>
      <c r="L86" s="57" t="s">
        <v>4</v>
      </c>
      <c r="M86" s="60"/>
      <c r="N86" s="57"/>
      <c r="O86" s="57"/>
      <c r="P86" s="61"/>
      <c r="Q86" s="57"/>
      <c r="R86" s="57"/>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2">
        <f t="shared" si="1"/>
        <v>267</v>
      </c>
      <c r="BB86" s="63">
        <f t="shared" si="2"/>
        <v>267</v>
      </c>
      <c r="BC86" s="64" t="str">
        <f t="shared" si="3"/>
        <v>INR  Two Hundred &amp; Sixty Seven  Only</v>
      </c>
      <c r="IA86" s="17">
        <v>8.29999999999999</v>
      </c>
      <c r="IB86" s="17" t="s">
        <v>203</v>
      </c>
      <c r="IC86" s="17" t="s">
        <v>117</v>
      </c>
      <c r="ID86" s="17">
        <v>1</v>
      </c>
      <c r="IE86" s="18" t="s">
        <v>220</v>
      </c>
      <c r="IF86" s="18"/>
      <c r="IG86" s="18"/>
      <c r="IH86" s="18"/>
      <c r="II86" s="18"/>
    </row>
    <row r="87" spans="1:243" s="17" customFormat="1" ht="31.5">
      <c r="A87" s="65">
        <v>8.39999999999999</v>
      </c>
      <c r="B87" s="51" t="s">
        <v>256</v>
      </c>
      <c r="C87" s="52" t="s">
        <v>118</v>
      </c>
      <c r="D87" s="71"/>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3"/>
      <c r="IA87" s="17">
        <v>8.39999999999999</v>
      </c>
      <c r="IB87" s="17" t="s">
        <v>256</v>
      </c>
      <c r="IC87" s="17" t="s">
        <v>118</v>
      </c>
      <c r="IE87" s="18"/>
      <c r="IF87" s="18"/>
      <c r="IG87" s="18"/>
      <c r="IH87" s="18"/>
      <c r="II87" s="18"/>
    </row>
    <row r="88" spans="1:243" s="17" customFormat="1" ht="31.5">
      <c r="A88" s="55">
        <v>8.49999999999999</v>
      </c>
      <c r="B88" s="51" t="s">
        <v>204</v>
      </c>
      <c r="C88" s="52" t="s">
        <v>119</v>
      </c>
      <c r="D88" s="52">
        <v>38</v>
      </c>
      <c r="E88" s="53" t="s">
        <v>220</v>
      </c>
      <c r="F88" s="56">
        <v>276.5</v>
      </c>
      <c r="G88" s="57"/>
      <c r="H88" s="57"/>
      <c r="I88" s="58" t="s">
        <v>34</v>
      </c>
      <c r="J88" s="59">
        <f t="shared" si="0"/>
        <v>1</v>
      </c>
      <c r="K88" s="57" t="s">
        <v>35</v>
      </c>
      <c r="L88" s="57" t="s">
        <v>4</v>
      </c>
      <c r="M88" s="60"/>
      <c r="N88" s="57"/>
      <c r="O88" s="57"/>
      <c r="P88" s="61"/>
      <c r="Q88" s="57"/>
      <c r="R88" s="57"/>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2">
        <f t="shared" si="1"/>
        <v>10507</v>
      </c>
      <c r="BB88" s="63">
        <f t="shared" si="2"/>
        <v>10507</v>
      </c>
      <c r="BC88" s="64" t="str">
        <f t="shared" si="3"/>
        <v>INR  Ten Thousand Five Hundred &amp; Seven  Only</v>
      </c>
      <c r="IA88" s="17">
        <v>8.49999999999999</v>
      </c>
      <c r="IB88" s="17" t="s">
        <v>204</v>
      </c>
      <c r="IC88" s="17" t="s">
        <v>119</v>
      </c>
      <c r="ID88" s="17">
        <v>38</v>
      </c>
      <c r="IE88" s="18" t="s">
        <v>220</v>
      </c>
      <c r="IF88" s="18"/>
      <c r="IG88" s="18"/>
      <c r="IH88" s="18"/>
      <c r="II88" s="18"/>
    </row>
    <row r="89" spans="1:243" s="17" customFormat="1" ht="47.25">
      <c r="A89" s="65">
        <v>8.59999999999999</v>
      </c>
      <c r="B89" s="51" t="s">
        <v>257</v>
      </c>
      <c r="C89" s="52" t="s">
        <v>120</v>
      </c>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17">
        <v>8.59999999999999</v>
      </c>
      <c r="IB89" s="17" t="s">
        <v>257</v>
      </c>
      <c r="IC89" s="17" t="s">
        <v>120</v>
      </c>
      <c r="IE89" s="18"/>
      <c r="IF89" s="18"/>
      <c r="IG89" s="18"/>
      <c r="IH89" s="18"/>
      <c r="II89" s="18"/>
    </row>
    <row r="90" spans="1:243" s="17" customFormat="1" ht="15.75">
      <c r="A90" s="55">
        <v>8.69999999999999</v>
      </c>
      <c r="B90" s="51" t="s">
        <v>258</v>
      </c>
      <c r="C90" s="52" t="s">
        <v>121</v>
      </c>
      <c r="D90" s="52">
        <v>1</v>
      </c>
      <c r="E90" s="53" t="s">
        <v>221</v>
      </c>
      <c r="F90" s="56">
        <v>663.83</v>
      </c>
      <c r="G90" s="57"/>
      <c r="H90" s="57"/>
      <c r="I90" s="58" t="s">
        <v>34</v>
      </c>
      <c r="J90" s="59">
        <f t="shared" si="0"/>
        <v>1</v>
      </c>
      <c r="K90" s="57" t="s">
        <v>35</v>
      </c>
      <c r="L90" s="57" t="s">
        <v>4</v>
      </c>
      <c r="M90" s="60"/>
      <c r="N90" s="57"/>
      <c r="O90" s="57"/>
      <c r="P90" s="61"/>
      <c r="Q90" s="57"/>
      <c r="R90" s="57"/>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2">
        <f t="shared" si="1"/>
        <v>664</v>
      </c>
      <c r="BB90" s="63">
        <f t="shared" si="2"/>
        <v>664</v>
      </c>
      <c r="BC90" s="64" t="str">
        <f t="shared" si="3"/>
        <v>INR  Six Hundred &amp; Sixty Four  Only</v>
      </c>
      <c r="IA90" s="17">
        <v>8.69999999999999</v>
      </c>
      <c r="IB90" s="17" t="s">
        <v>258</v>
      </c>
      <c r="IC90" s="17" t="s">
        <v>121</v>
      </c>
      <c r="ID90" s="17">
        <v>1</v>
      </c>
      <c r="IE90" s="18" t="s">
        <v>221</v>
      </c>
      <c r="IF90" s="18"/>
      <c r="IG90" s="18"/>
      <c r="IH90" s="18"/>
      <c r="II90" s="18"/>
    </row>
    <row r="91" spans="1:243" s="17" customFormat="1" ht="31.5">
      <c r="A91" s="65">
        <v>8.79999999999999</v>
      </c>
      <c r="B91" s="51" t="s">
        <v>206</v>
      </c>
      <c r="C91" s="52" t="s">
        <v>122</v>
      </c>
      <c r="D91" s="71"/>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3"/>
      <c r="IA91" s="17">
        <v>8.79999999999999</v>
      </c>
      <c r="IB91" s="17" t="s">
        <v>206</v>
      </c>
      <c r="IC91" s="17" t="s">
        <v>122</v>
      </c>
      <c r="IE91" s="18"/>
      <c r="IF91" s="18"/>
      <c r="IG91" s="18"/>
      <c r="IH91" s="18"/>
      <c r="II91" s="18"/>
    </row>
    <row r="92" spans="1:243" s="17" customFormat="1" ht="15.75">
      <c r="A92" s="55">
        <v>8.89999999999999</v>
      </c>
      <c r="B92" s="51" t="s">
        <v>205</v>
      </c>
      <c r="C92" s="52" t="s">
        <v>123</v>
      </c>
      <c r="D92" s="52">
        <v>1</v>
      </c>
      <c r="E92" s="53" t="s">
        <v>221</v>
      </c>
      <c r="F92" s="56">
        <v>404.87</v>
      </c>
      <c r="G92" s="57"/>
      <c r="H92" s="57"/>
      <c r="I92" s="58" t="s">
        <v>34</v>
      </c>
      <c r="J92" s="59">
        <f t="shared" si="0"/>
        <v>1</v>
      </c>
      <c r="K92" s="57" t="s">
        <v>35</v>
      </c>
      <c r="L92" s="57" t="s">
        <v>4</v>
      </c>
      <c r="M92" s="60"/>
      <c r="N92" s="57"/>
      <c r="O92" s="57"/>
      <c r="P92" s="61"/>
      <c r="Q92" s="57"/>
      <c r="R92" s="57"/>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2">
        <f t="shared" si="1"/>
        <v>405</v>
      </c>
      <c r="BB92" s="63">
        <f t="shared" si="2"/>
        <v>405</v>
      </c>
      <c r="BC92" s="64" t="str">
        <f t="shared" si="3"/>
        <v>INR  Four Hundred &amp; Five  Only</v>
      </c>
      <c r="IA92" s="17">
        <v>8.89999999999999</v>
      </c>
      <c r="IB92" s="17" t="s">
        <v>205</v>
      </c>
      <c r="IC92" s="17" t="s">
        <v>123</v>
      </c>
      <c r="ID92" s="17">
        <v>1</v>
      </c>
      <c r="IE92" s="18" t="s">
        <v>221</v>
      </c>
      <c r="IF92" s="18"/>
      <c r="IG92" s="18"/>
      <c r="IH92" s="18"/>
      <c r="II92" s="18"/>
    </row>
    <row r="93" spans="1:243" s="17" customFormat="1" ht="173.25">
      <c r="A93" s="65">
        <v>8.99999999999999</v>
      </c>
      <c r="B93" s="51" t="s">
        <v>207</v>
      </c>
      <c r="C93" s="52" t="s">
        <v>124</v>
      </c>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3"/>
      <c r="IA93" s="17">
        <v>8.99999999999999</v>
      </c>
      <c r="IB93" s="17" t="s">
        <v>207</v>
      </c>
      <c r="IC93" s="17" t="s">
        <v>124</v>
      </c>
      <c r="IE93" s="18"/>
      <c r="IF93" s="18"/>
      <c r="IG93" s="18"/>
      <c r="IH93" s="18"/>
      <c r="II93" s="18"/>
    </row>
    <row r="94" spans="1:243" s="17" customFormat="1" ht="31.5">
      <c r="A94" s="55">
        <v>9.09999999999999</v>
      </c>
      <c r="B94" s="51" t="s">
        <v>208</v>
      </c>
      <c r="C94" s="52" t="s">
        <v>125</v>
      </c>
      <c r="D94" s="52">
        <v>1</v>
      </c>
      <c r="E94" s="53" t="s">
        <v>221</v>
      </c>
      <c r="F94" s="56">
        <v>1501.23</v>
      </c>
      <c r="G94" s="57"/>
      <c r="H94" s="57"/>
      <c r="I94" s="58" t="s">
        <v>34</v>
      </c>
      <c r="J94" s="59">
        <f t="shared" si="0"/>
        <v>1</v>
      </c>
      <c r="K94" s="57" t="s">
        <v>35</v>
      </c>
      <c r="L94" s="57" t="s">
        <v>4</v>
      </c>
      <c r="M94" s="60"/>
      <c r="N94" s="57"/>
      <c r="O94" s="57"/>
      <c r="P94" s="61"/>
      <c r="Q94" s="57"/>
      <c r="R94" s="57"/>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2">
        <f t="shared" si="1"/>
        <v>1501</v>
      </c>
      <c r="BB94" s="63">
        <f t="shared" si="2"/>
        <v>1501</v>
      </c>
      <c r="BC94" s="64" t="str">
        <f t="shared" si="3"/>
        <v>INR  One Thousand Five Hundred &amp; One  Only</v>
      </c>
      <c r="IA94" s="17">
        <v>9.09999999999999</v>
      </c>
      <c r="IB94" s="17" t="s">
        <v>208</v>
      </c>
      <c r="IC94" s="17" t="s">
        <v>125</v>
      </c>
      <c r="ID94" s="17">
        <v>1</v>
      </c>
      <c r="IE94" s="18" t="s">
        <v>221</v>
      </c>
      <c r="IF94" s="18"/>
      <c r="IG94" s="18"/>
      <c r="IH94" s="18"/>
      <c r="II94" s="18"/>
    </row>
    <row r="95" spans="1:243" s="17" customFormat="1" ht="47.25">
      <c r="A95" s="65">
        <v>9.19999999999999</v>
      </c>
      <c r="B95" s="51" t="s">
        <v>209</v>
      </c>
      <c r="C95" s="52" t="s">
        <v>126</v>
      </c>
      <c r="D95" s="71"/>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3"/>
      <c r="IA95" s="17">
        <v>9.19999999999999</v>
      </c>
      <c r="IB95" s="17" t="s">
        <v>209</v>
      </c>
      <c r="IC95" s="17" t="s">
        <v>126</v>
      </c>
      <c r="IE95" s="18"/>
      <c r="IF95" s="18"/>
      <c r="IG95" s="18"/>
      <c r="IH95" s="18"/>
      <c r="II95" s="18"/>
    </row>
    <row r="96" spans="1:243" s="17" customFormat="1" ht="15.75">
      <c r="A96" s="55">
        <v>9.29999999999999</v>
      </c>
      <c r="B96" s="51" t="s">
        <v>205</v>
      </c>
      <c r="C96" s="52" t="s">
        <v>127</v>
      </c>
      <c r="D96" s="52">
        <v>1</v>
      </c>
      <c r="E96" s="53" t="s">
        <v>221</v>
      </c>
      <c r="F96" s="56">
        <v>253.44</v>
      </c>
      <c r="G96" s="57"/>
      <c r="H96" s="57"/>
      <c r="I96" s="58" t="s">
        <v>34</v>
      </c>
      <c r="J96" s="59">
        <f t="shared" si="0"/>
        <v>1</v>
      </c>
      <c r="K96" s="57" t="s">
        <v>35</v>
      </c>
      <c r="L96" s="57" t="s">
        <v>4</v>
      </c>
      <c r="M96" s="60"/>
      <c r="N96" s="57"/>
      <c r="O96" s="57"/>
      <c r="P96" s="61"/>
      <c r="Q96" s="57"/>
      <c r="R96" s="57"/>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2">
        <f t="shared" si="1"/>
        <v>253</v>
      </c>
      <c r="BB96" s="63">
        <f t="shared" si="2"/>
        <v>253</v>
      </c>
      <c r="BC96" s="64" t="str">
        <f t="shared" si="3"/>
        <v>INR  Two Hundred &amp; Fifty Three  Only</v>
      </c>
      <c r="IA96" s="17">
        <v>9.29999999999999</v>
      </c>
      <c r="IB96" s="17" t="s">
        <v>205</v>
      </c>
      <c r="IC96" s="17" t="s">
        <v>127</v>
      </c>
      <c r="ID96" s="17">
        <v>1</v>
      </c>
      <c r="IE96" s="18" t="s">
        <v>221</v>
      </c>
      <c r="IF96" s="18"/>
      <c r="IG96" s="18"/>
      <c r="IH96" s="18"/>
      <c r="II96" s="18"/>
    </row>
    <row r="97" spans="1:243" s="17" customFormat="1" ht="31.5">
      <c r="A97" s="65">
        <v>9.39999999999999</v>
      </c>
      <c r="B97" s="51" t="s">
        <v>259</v>
      </c>
      <c r="C97" s="52" t="s">
        <v>128</v>
      </c>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3"/>
      <c r="IA97" s="17">
        <v>9.39999999999999</v>
      </c>
      <c r="IB97" s="17" t="s">
        <v>259</v>
      </c>
      <c r="IC97" s="17" t="s">
        <v>128</v>
      </c>
      <c r="IE97" s="18"/>
      <c r="IF97" s="18"/>
      <c r="IG97" s="18"/>
      <c r="IH97" s="18"/>
      <c r="II97" s="18"/>
    </row>
    <row r="98" spans="1:243" s="17" customFormat="1" ht="15.75">
      <c r="A98" s="55">
        <v>9.49999999999999</v>
      </c>
      <c r="B98" s="51" t="s">
        <v>260</v>
      </c>
      <c r="C98" s="52" t="s">
        <v>129</v>
      </c>
      <c r="D98" s="71"/>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3"/>
      <c r="IA98" s="17">
        <v>9.49999999999999</v>
      </c>
      <c r="IB98" s="17" t="s">
        <v>260</v>
      </c>
      <c r="IC98" s="17" t="s">
        <v>129</v>
      </c>
      <c r="IE98" s="18"/>
      <c r="IF98" s="18"/>
      <c r="IG98" s="18"/>
      <c r="IH98" s="18"/>
      <c r="II98" s="18"/>
    </row>
    <row r="99" spans="1:243" s="17" customFormat="1" ht="15.75">
      <c r="A99" s="65">
        <v>9.59999999999999</v>
      </c>
      <c r="B99" s="51" t="s">
        <v>261</v>
      </c>
      <c r="C99" s="52" t="s">
        <v>130</v>
      </c>
      <c r="D99" s="52">
        <v>1</v>
      </c>
      <c r="E99" s="53" t="s">
        <v>221</v>
      </c>
      <c r="F99" s="56">
        <v>29.11</v>
      </c>
      <c r="G99" s="57"/>
      <c r="H99" s="57"/>
      <c r="I99" s="58" t="s">
        <v>34</v>
      </c>
      <c r="J99" s="59">
        <f t="shared" si="0"/>
        <v>1</v>
      </c>
      <c r="K99" s="57" t="s">
        <v>35</v>
      </c>
      <c r="L99" s="57" t="s">
        <v>4</v>
      </c>
      <c r="M99" s="60"/>
      <c r="N99" s="57"/>
      <c r="O99" s="57"/>
      <c r="P99" s="61"/>
      <c r="Q99" s="57"/>
      <c r="R99" s="57"/>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2">
        <f t="shared" si="1"/>
        <v>29</v>
      </c>
      <c r="BB99" s="63">
        <f t="shared" si="2"/>
        <v>29</v>
      </c>
      <c r="BC99" s="64" t="str">
        <f t="shared" si="3"/>
        <v>INR  Twenty Nine Only</v>
      </c>
      <c r="IA99" s="17">
        <v>9.59999999999999</v>
      </c>
      <c r="IB99" s="17" t="s">
        <v>261</v>
      </c>
      <c r="IC99" s="17" t="s">
        <v>130</v>
      </c>
      <c r="ID99" s="17">
        <v>1</v>
      </c>
      <c r="IE99" s="18" t="s">
        <v>221</v>
      </c>
      <c r="IF99" s="18"/>
      <c r="IG99" s="18"/>
      <c r="IH99" s="18"/>
      <c r="II99" s="18"/>
    </row>
    <row r="100" spans="1:243" s="17" customFormat="1" ht="115.5" customHeight="1">
      <c r="A100" s="55">
        <v>9.69999999999999</v>
      </c>
      <c r="B100" s="51" t="s">
        <v>202</v>
      </c>
      <c r="C100" s="52" t="s">
        <v>131</v>
      </c>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3"/>
      <c r="IA100" s="17">
        <v>9.69999999999999</v>
      </c>
      <c r="IB100" s="17" t="s">
        <v>202</v>
      </c>
      <c r="IC100" s="17" t="s">
        <v>131</v>
      </c>
      <c r="IE100" s="18"/>
      <c r="IF100" s="18"/>
      <c r="IG100" s="18"/>
      <c r="IH100" s="18"/>
      <c r="II100" s="18"/>
    </row>
    <row r="101" spans="1:243" s="17" customFormat="1" ht="31.5">
      <c r="A101" s="65">
        <v>9.79999999999999</v>
      </c>
      <c r="B101" s="51" t="s">
        <v>262</v>
      </c>
      <c r="C101" s="52" t="s">
        <v>132</v>
      </c>
      <c r="D101" s="52">
        <v>15</v>
      </c>
      <c r="E101" s="53" t="s">
        <v>220</v>
      </c>
      <c r="F101" s="56">
        <v>812.8</v>
      </c>
      <c r="G101" s="57"/>
      <c r="H101" s="57"/>
      <c r="I101" s="58" t="s">
        <v>34</v>
      </c>
      <c r="J101" s="59">
        <f t="shared" si="0"/>
        <v>1</v>
      </c>
      <c r="K101" s="57" t="s">
        <v>35</v>
      </c>
      <c r="L101" s="57" t="s">
        <v>4</v>
      </c>
      <c r="M101" s="60"/>
      <c r="N101" s="57"/>
      <c r="O101" s="57"/>
      <c r="P101" s="61"/>
      <c r="Q101" s="57"/>
      <c r="R101" s="57"/>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2">
        <f t="shared" si="1"/>
        <v>12192</v>
      </c>
      <c r="BB101" s="63">
        <f t="shared" si="2"/>
        <v>12192</v>
      </c>
      <c r="BC101" s="64" t="str">
        <f t="shared" si="3"/>
        <v>INR  Twelve Thousand One Hundred &amp; Ninety Two  Only</v>
      </c>
      <c r="IA101" s="17">
        <v>9.79999999999999</v>
      </c>
      <c r="IB101" s="17" t="s">
        <v>262</v>
      </c>
      <c r="IC101" s="17" t="s">
        <v>132</v>
      </c>
      <c r="ID101" s="17">
        <v>15</v>
      </c>
      <c r="IE101" s="18" t="s">
        <v>220</v>
      </c>
      <c r="IF101" s="18"/>
      <c r="IG101" s="18"/>
      <c r="IH101" s="18"/>
      <c r="II101" s="18"/>
    </row>
    <row r="102" spans="1:243" s="17" customFormat="1" ht="98.25" customHeight="1">
      <c r="A102" s="55">
        <v>9.89999999999999</v>
      </c>
      <c r="B102" s="51" t="s">
        <v>235</v>
      </c>
      <c r="C102" s="52" t="s">
        <v>133</v>
      </c>
      <c r="D102" s="71"/>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3"/>
      <c r="IA102" s="17">
        <v>9.89999999999999</v>
      </c>
      <c r="IB102" s="17" t="s">
        <v>235</v>
      </c>
      <c r="IC102" s="17" t="s">
        <v>133</v>
      </c>
      <c r="IE102" s="18"/>
      <c r="IF102" s="18"/>
      <c r="IG102" s="18"/>
      <c r="IH102" s="18"/>
      <c r="II102" s="18"/>
    </row>
    <row r="103" spans="1:243" s="17" customFormat="1" ht="31.5">
      <c r="A103" s="65">
        <v>9.99999999999999</v>
      </c>
      <c r="B103" s="51" t="s">
        <v>263</v>
      </c>
      <c r="C103" s="52" t="s">
        <v>134</v>
      </c>
      <c r="D103" s="52">
        <v>3</v>
      </c>
      <c r="E103" s="53" t="s">
        <v>220</v>
      </c>
      <c r="F103" s="56">
        <v>2465.37</v>
      </c>
      <c r="G103" s="57"/>
      <c r="H103" s="57"/>
      <c r="I103" s="58" t="s">
        <v>34</v>
      </c>
      <c r="J103" s="59">
        <f t="shared" si="0"/>
        <v>1</v>
      </c>
      <c r="K103" s="57" t="s">
        <v>35</v>
      </c>
      <c r="L103" s="57" t="s">
        <v>4</v>
      </c>
      <c r="M103" s="60"/>
      <c r="N103" s="57"/>
      <c r="O103" s="57"/>
      <c r="P103" s="61"/>
      <c r="Q103" s="57"/>
      <c r="R103" s="57"/>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2">
        <f t="shared" si="1"/>
        <v>7396</v>
      </c>
      <c r="BB103" s="63">
        <f t="shared" si="2"/>
        <v>7396</v>
      </c>
      <c r="BC103" s="64" t="str">
        <f t="shared" si="3"/>
        <v>INR  Seven Thousand Three Hundred &amp; Ninety Six  Only</v>
      </c>
      <c r="IA103" s="17">
        <v>9.99999999999999</v>
      </c>
      <c r="IB103" s="17" t="s">
        <v>263</v>
      </c>
      <c r="IC103" s="17" t="s">
        <v>134</v>
      </c>
      <c r="ID103" s="17">
        <v>3</v>
      </c>
      <c r="IE103" s="18" t="s">
        <v>220</v>
      </c>
      <c r="IF103" s="18"/>
      <c r="IG103" s="18"/>
      <c r="IH103" s="18"/>
      <c r="II103" s="18"/>
    </row>
    <row r="104" spans="1:243" s="17" customFormat="1" ht="31.5">
      <c r="A104" s="55">
        <v>10.1</v>
      </c>
      <c r="B104" s="51" t="s">
        <v>264</v>
      </c>
      <c r="C104" s="52" t="s">
        <v>135</v>
      </c>
      <c r="D104" s="71"/>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3"/>
      <c r="IA104" s="17">
        <v>10.1</v>
      </c>
      <c r="IB104" s="17" t="s">
        <v>264</v>
      </c>
      <c r="IC104" s="17" t="s">
        <v>135</v>
      </c>
      <c r="IE104" s="18"/>
      <c r="IF104" s="18"/>
      <c r="IG104" s="18"/>
      <c r="IH104" s="18"/>
      <c r="II104" s="18"/>
    </row>
    <row r="105" spans="1:243" s="17" customFormat="1" ht="15.75">
      <c r="A105" s="65">
        <v>10.2</v>
      </c>
      <c r="B105" s="51" t="s">
        <v>265</v>
      </c>
      <c r="C105" s="52" t="s">
        <v>136</v>
      </c>
      <c r="D105" s="71"/>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3"/>
      <c r="IA105" s="17">
        <v>10.2</v>
      </c>
      <c r="IB105" s="17" t="s">
        <v>265</v>
      </c>
      <c r="IC105" s="17" t="s">
        <v>136</v>
      </c>
      <c r="IE105" s="18"/>
      <c r="IF105" s="18"/>
      <c r="IG105" s="18"/>
      <c r="IH105" s="18"/>
      <c r="II105" s="18"/>
    </row>
    <row r="106" spans="1:243" s="17" customFormat="1" ht="15.75">
      <c r="A106" s="55">
        <v>10.3</v>
      </c>
      <c r="B106" s="51" t="s">
        <v>266</v>
      </c>
      <c r="C106" s="52" t="s">
        <v>137</v>
      </c>
      <c r="D106" s="52">
        <v>2</v>
      </c>
      <c r="E106" s="53" t="s">
        <v>221</v>
      </c>
      <c r="F106" s="56">
        <v>1029.07</v>
      </c>
      <c r="G106" s="57"/>
      <c r="H106" s="57"/>
      <c r="I106" s="58" t="s">
        <v>34</v>
      </c>
      <c r="J106" s="59">
        <f t="shared" si="0"/>
        <v>1</v>
      </c>
      <c r="K106" s="57" t="s">
        <v>35</v>
      </c>
      <c r="L106" s="57" t="s">
        <v>4</v>
      </c>
      <c r="M106" s="60"/>
      <c r="N106" s="57"/>
      <c r="O106" s="57"/>
      <c r="P106" s="61"/>
      <c r="Q106" s="57"/>
      <c r="R106" s="57"/>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2">
        <f t="shared" si="1"/>
        <v>2058</v>
      </c>
      <c r="BB106" s="63">
        <f t="shared" si="2"/>
        <v>2058</v>
      </c>
      <c r="BC106" s="64" t="str">
        <f t="shared" si="3"/>
        <v>INR  Two Thousand  &amp;Fifty Eight  Only</v>
      </c>
      <c r="IA106" s="17">
        <v>10.3</v>
      </c>
      <c r="IB106" s="17" t="s">
        <v>266</v>
      </c>
      <c r="IC106" s="17" t="s">
        <v>137</v>
      </c>
      <c r="ID106" s="17">
        <v>2</v>
      </c>
      <c r="IE106" s="18" t="s">
        <v>221</v>
      </c>
      <c r="IF106" s="18"/>
      <c r="IG106" s="18"/>
      <c r="IH106" s="18"/>
      <c r="II106" s="18"/>
    </row>
    <row r="107" spans="1:243" s="17" customFormat="1" ht="72.75" customHeight="1">
      <c r="A107" s="65">
        <v>10.4</v>
      </c>
      <c r="B107" s="51" t="s">
        <v>267</v>
      </c>
      <c r="C107" s="52" t="s">
        <v>138</v>
      </c>
      <c r="D107" s="52">
        <v>2</v>
      </c>
      <c r="E107" s="53" t="s">
        <v>220</v>
      </c>
      <c r="F107" s="56">
        <v>173.96</v>
      </c>
      <c r="G107" s="57"/>
      <c r="H107" s="57"/>
      <c r="I107" s="58" t="s">
        <v>34</v>
      </c>
      <c r="J107" s="59">
        <f t="shared" si="0"/>
        <v>1</v>
      </c>
      <c r="K107" s="57" t="s">
        <v>35</v>
      </c>
      <c r="L107" s="57" t="s">
        <v>4</v>
      </c>
      <c r="M107" s="60"/>
      <c r="N107" s="57"/>
      <c r="O107" s="57"/>
      <c r="P107" s="61"/>
      <c r="Q107" s="57"/>
      <c r="R107" s="57"/>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2">
        <f t="shared" si="1"/>
        <v>348</v>
      </c>
      <c r="BB107" s="63">
        <f t="shared" si="2"/>
        <v>348</v>
      </c>
      <c r="BC107" s="64" t="str">
        <f t="shared" si="3"/>
        <v>INR  Three Hundred &amp; Forty Eight  Only</v>
      </c>
      <c r="IA107" s="17">
        <v>10.4</v>
      </c>
      <c r="IB107" s="17" t="s">
        <v>267</v>
      </c>
      <c r="IC107" s="17" t="s">
        <v>138</v>
      </c>
      <c r="ID107" s="17">
        <v>2</v>
      </c>
      <c r="IE107" s="18" t="s">
        <v>220</v>
      </c>
      <c r="IF107" s="18"/>
      <c r="IG107" s="18"/>
      <c r="IH107" s="18"/>
      <c r="II107" s="18"/>
    </row>
    <row r="108" spans="1:243" s="17" customFormat="1" ht="15.75">
      <c r="A108" s="55">
        <v>10.5</v>
      </c>
      <c r="B108" s="51" t="s">
        <v>210</v>
      </c>
      <c r="C108" s="52" t="s">
        <v>139</v>
      </c>
      <c r="D108" s="71"/>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3"/>
      <c r="IA108" s="17">
        <v>10.5</v>
      </c>
      <c r="IB108" s="17" t="s">
        <v>210</v>
      </c>
      <c r="IC108" s="17" t="s">
        <v>139</v>
      </c>
      <c r="IE108" s="18"/>
      <c r="IF108" s="18"/>
      <c r="IG108" s="18"/>
      <c r="IH108" s="18"/>
      <c r="II108" s="18"/>
    </row>
    <row r="109" spans="1:243" s="17" customFormat="1" ht="63.75" customHeight="1">
      <c r="A109" s="65">
        <v>10.6</v>
      </c>
      <c r="B109" s="51" t="s">
        <v>211</v>
      </c>
      <c r="C109" s="52" t="s">
        <v>140</v>
      </c>
      <c r="D109" s="71"/>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3"/>
      <c r="IA109" s="17">
        <v>10.6</v>
      </c>
      <c r="IB109" s="17" t="s">
        <v>211</v>
      </c>
      <c r="IC109" s="17" t="s">
        <v>140</v>
      </c>
      <c r="IE109" s="18"/>
      <c r="IF109" s="18"/>
      <c r="IG109" s="18"/>
      <c r="IH109" s="18"/>
      <c r="II109" s="18"/>
    </row>
    <row r="110" spans="1:243" s="17" customFormat="1" ht="15.75">
      <c r="A110" s="55">
        <v>10.7</v>
      </c>
      <c r="B110" s="51" t="s">
        <v>183</v>
      </c>
      <c r="C110" s="52" t="s">
        <v>141</v>
      </c>
      <c r="D110" s="52">
        <v>19</v>
      </c>
      <c r="E110" s="53" t="s">
        <v>220</v>
      </c>
      <c r="F110" s="56">
        <v>329.46</v>
      </c>
      <c r="G110" s="57"/>
      <c r="H110" s="57"/>
      <c r="I110" s="58" t="s">
        <v>34</v>
      </c>
      <c r="J110" s="59">
        <f t="shared" si="0"/>
        <v>1</v>
      </c>
      <c r="K110" s="57" t="s">
        <v>35</v>
      </c>
      <c r="L110" s="57" t="s">
        <v>4</v>
      </c>
      <c r="M110" s="60"/>
      <c r="N110" s="57"/>
      <c r="O110" s="57"/>
      <c r="P110" s="61"/>
      <c r="Q110" s="57"/>
      <c r="R110" s="57"/>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2">
        <f t="shared" si="1"/>
        <v>6260</v>
      </c>
      <c r="BB110" s="63">
        <f t="shared" si="2"/>
        <v>6260</v>
      </c>
      <c r="BC110" s="64" t="str">
        <f t="shared" si="3"/>
        <v>INR  Six Thousand Two Hundred &amp; Sixty  Only</v>
      </c>
      <c r="IA110" s="17">
        <v>10.7</v>
      </c>
      <c r="IB110" s="17" t="s">
        <v>183</v>
      </c>
      <c r="IC110" s="17" t="s">
        <v>141</v>
      </c>
      <c r="ID110" s="17">
        <v>19</v>
      </c>
      <c r="IE110" s="18" t="s">
        <v>220</v>
      </c>
      <c r="IF110" s="18"/>
      <c r="IG110" s="18"/>
      <c r="IH110" s="18"/>
      <c r="II110" s="18"/>
    </row>
    <row r="111" spans="1:243" s="17" customFormat="1" ht="55.5" customHeight="1">
      <c r="A111" s="65">
        <v>10.8</v>
      </c>
      <c r="B111" s="51" t="s">
        <v>236</v>
      </c>
      <c r="C111" s="52" t="s">
        <v>142</v>
      </c>
      <c r="D111" s="71"/>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3"/>
      <c r="IA111" s="17">
        <v>10.8</v>
      </c>
      <c r="IB111" s="17" t="s">
        <v>236</v>
      </c>
      <c r="IC111" s="17" t="s">
        <v>142</v>
      </c>
      <c r="IE111" s="18"/>
      <c r="IF111" s="18"/>
      <c r="IG111" s="18"/>
      <c r="IH111" s="18"/>
      <c r="II111" s="18"/>
    </row>
    <row r="112" spans="1:243" s="17" customFormat="1" ht="31.5">
      <c r="A112" s="55">
        <v>10.9</v>
      </c>
      <c r="B112" s="51" t="s">
        <v>212</v>
      </c>
      <c r="C112" s="52" t="s">
        <v>143</v>
      </c>
      <c r="D112" s="52">
        <v>19</v>
      </c>
      <c r="E112" s="53" t="s">
        <v>220</v>
      </c>
      <c r="F112" s="56">
        <v>785.18</v>
      </c>
      <c r="G112" s="57"/>
      <c r="H112" s="57"/>
      <c r="I112" s="58" t="s">
        <v>34</v>
      </c>
      <c r="J112" s="59">
        <f t="shared" si="0"/>
        <v>1</v>
      </c>
      <c r="K112" s="57" t="s">
        <v>35</v>
      </c>
      <c r="L112" s="57" t="s">
        <v>4</v>
      </c>
      <c r="M112" s="60"/>
      <c r="N112" s="57"/>
      <c r="O112" s="57"/>
      <c r="P112" s="61"/>
      <c r="Q112" s="57"/>
      <c r="R112" s="57"/>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2">
        <f t="shared" si="1"/>
        <v>14918</v>
      </c>
      <c r="BB112" s="63">
        <f t="shared" si="2"/>
        <v>14918</v>
      </c>
      <c r="BC112" s="64" t="str">
        <f t="shared" si="3"/>
        <v>INR  Fourteen Thousand Nine Hundred &amp; Eighteen  Only</v>
      </c>
      <c r="IA112" s="17">
        <v>10.9</v>
      </c>
      <c r="IB112" s="17" t="s">
        <v>212</v>
      </c>
      <c r="IC112" s="17" t="s">
        <v>143</v>
      </c>
      <c r="ID112" s="17">
        <v>19</v>
      </c>
      <c r="IE112" s="18" t="s">
        <v>220</v>
      </c>
      <c r="IF112" s="18"/>
      <c r="IG112" s="18"/>
      <c r="IH112" s="18"/>
      <c r="II112" s="18"/>
    </row>
    <row r="113" spans="1:243" s="17" customFormat="1" ht="96.75" customHeight="1">
      <c r="A113" s="65">
        <v>11</v>
      </c>
      <c r="B113" s="51" t="s">
        <v>213</v>
      </c>
      <c r="C113" s="52" t="s">
        <v>144</v>
      </c>
      <c r="D113" s="71"/>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3"/>
      <c r="IA113" s="17">
        <v>11</v>
      </c>
      <c r="IB113" s="17" t="s">
        <v>213</v>
      </c>
      <c r="IC113" s="17" t="s">
        <v>144</v>
      </c>
      <c r="IE113" s="18"/>
      <c r="IF113" s="18"/>
      <c r="IG113" s="18"/>
      <c r="IH113" s="18"/>
      <c r="II113" s="18"/>
    </row>
    <row r="114" spans="1:243" s="17" customFormat="1" ht="15.75">
      <c r="A114" s="55">
        <v>11.1</v>
      </c>
      <c r="B114" s="51" t="s">
        <v>214</v>
      </c>
      <c r="C114" s="52" t="s">
        <v>145</v>
      </c>
      <c r="D114" s="71"/>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3"/>
      <c r="IA114" s="17">
        <v>11.1</v>
      </c>
      <c r="IB114" s="17" t="s">
        <v>214</v>
      </c>
      <c r="IC114" s="17" t="s">
        <v>145</v>
      </c>
      <c r="IE114" s="18"/>
      <c r="IF114" s="18"/>
      <c r="IG114" s="18"/>
      <c r="IH114" s="18"/>
      <c r="II114" s="18"/>
    </row>
    <row r="115" spans="1:243" s="17" customFormat="1" ht="31.5">
      <c r="A115" s="65">
        <v>11.2</v>
      </c>
      <c r="B115" s="51" t="s">
        <v>215</v>
      </c>
      <c r="C115" s="52" t="s">
        <v>146</v>
      </c>
      <c r="D115" s="52">
        <v>1</v>
      </c>
      <c r="E115" s="53" t="s">
        <v>221</v>
      </c>
      <c r="F115" s="56">
        <v>2151.29</v>
      </c>
      <c r="G115" s="57"/>
      <c r="H115" s="57"/>
      <c r="I115" s="58" t="s">
        <v>34</v>
      </c>
      <c r="J115" s="59">
        <f t="shared" si="0"/>
        <v>1</v>
      </c>
      <c r="K115" s="57" t="s">
        <v>35</v>
      </c>
      <c r="L115" s="57" t="s">
        <v>4</v>
      </c>
      <c r="M115" s="60"/>
      <c r="N115" s="57"/>
      <c r="O115" s="57"/>
      <c r="P115" s="61"/>
      <c r="Q115" s="57"/>
      <c r="R115" s="57"/>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2">
        <f t="shared" si="1"/>
        <v>2151</v>
      </c>
      <c r="BB115" s="63">
        <f t="shared" si="2"/>
        <v>2151</v>
      </c>
      <c r="BC115" s="64" t="str">
        <f t="shared" si="3"/>
        <v>INR  Two Thousand One Hundred &amp; Fifty One  Only</v>
      </c>
      <c r="IA115" s="17">
        <v>11.2</v>
      </c>
      <c r="IB115" s="17" t="s">
        <v>215</v>
      </c>
      <c r="IC115" s="17" t="s">
        <v>146</v>
      </c>
      <c r="ID115" s="17">
        <v>1</v>
      </c>
      <c r="IE115" s="18" t="s">
        <v>221</v>
      </c>
      <c r="IF115" s="18"/>
      <c r="IG115" s="18"/>
      <c r="IH115" s="18"/>
      <c r="II115" s="18"/>
    </row>
    <row r="116" spans="1:243" s="17" customFormat="1" ht="114.75" customHeight="1">
      <c r="A116" s="55">
        <v>11.3</v>
      </c>
      <c r="B116" s="51" t="s">
        <v>216</v>
      </c>
      <c r="C116" s="52" t="s">
        <v>147</v>
      </c>
      <c r="D116" s="71"/>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3"/>
      <c r="IA116" s="17">
        <v>11.3</v>
      </c>
      <c r="IB116" s="17" t="s">
        <v>216</v>
      </c>
      <c r="IC116" s="17" t="s">
        <v>147</v>
      </c>
      <c r="IE116" s="18"/>
      <c r="IF116" s="18"/>
      <c r="IG116" s="18"/>
      <c r="IH116" s="18"/>
      <c r="II116" s="18"/>
    </row>
    <row r="117" spans="1:243" s="17" customFormat="1" ht="15.75">
      <c r="A117" s="65">
        <v>11.4</v>
      </c>
      <c r="B117" s="51" t="s">
        <v>217</v>
      </c>
      <c r="C117" s="52" t="s">
        <v>148</v>
      </c>
      <c r="D117" s="52">
        <v>1</v>
      </c>
      <c r="E117" s="53" t="s">
        <v>221</v>
      </c>
      <c r="F117" s="56">
        <v>599.47</v>
      </c>
      <c r="G117" s="57"/>
      <c r="H117" s="57"/>
      <c r="I117" s="58" t="s">
        <v>34</v>
      </c>
      <c r="J117" s="59">
        <f t="shared" si="0"/>
        <v>1</v>
      </c>
      <c r="K117" s="57" t="s">
        <v>35</v>
      </c>
      <c r="L117" s="57" t="s">
        <v>4</v>
      </c>
      <c r="M117" s="60"/>
      <c r="N117" s="57"/>
      <c r="O117" s="57"/>
      <c r="P117" s="61"/>
      <c r="Q117" s="57"/>
      <c r="R117" s="57"/>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2">
        <f t="shared" si="1"/>
        <v>599</v>
      </c>
      <c r="BB117" s="63">
        <f t="shared" si="2"/>
        <v>599</v>
      </c>
      <c r="BC117" s="64" t="str">
        <f t="shared" si="3"/>
        <v>INR  Five Hundred &amp; Ninety Nine  Only</v>
      </c>
      <c r="IA117" s="17">
        <v>11.4</v>
      </c>
      <c r="IB117" s="17" t="s">
        <v>217</v>
      </c>
      <c r="IC117" s="17" t="s">
        <v>148</v>
      </c>
      <c r="ID117" s="17">
        <v>1</v>
      </c>
      <c r="IE117" s="18" t="s">
        <v>221</v>
      </c>
      <c r="IF117" s="18"/>
      <c r="IG117" s="18"/>
      <c r="IH117" s="18"/>
      <c r="II117" s="18"/>
    </row>
    <row r="118" spans="1:243" s="17" customFormat="1" ht="38.25" customHeight="1">
      <c r="A118" s="55">
        <v>11.5</v>
      </c>
      <c r="B118" s="51" t="s">
        <v>268</v>
      </c>
      <c r="C118" s="52" t="s">
        <v>149</v>
      </c>
      <c r="D118" s="71"/>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3"/>
      <c r="IA118" s="17">
        <v>11.5</v>
      </c>
      <c r="IB118" s="54" t="s">
        <v>268</v>
      </c>
      <c r="IC118" s="17" t="s">
        <v>149</v>
      </c>
      <c r="IE118" s="18"/>
      <c r="IF118" s="18"/>
      <c r="IG118" s="18"/>
      <c r="IH118" s="18"/>
      <c r="II118" s="18"/>
    </row>
    <row r="119" spans="1:243" s="17" customFormat="1" ht="90.75" customHeight="1">
      <c r="A119" s="65">
        <v>11.6</v>
      </c>
      <c r="B119" s="51" t="s">
        <v>269</v>
      </c>
      <c r="C119" s="52" t="s">
        <v>150</v>
      </c>
      <c r="D119" s="52">
        <v>5.82</v>
      </c>
      <c r="E119" s="53" t="s">
        <v>237</v>
      </c>
      <c r="F119" s="56">
        <v>5045.59</v>
      </c>
      <c r="G119" s="57"/>
      <c r="H119" s="57"/>
      <c r="I119" s="58" t="s">
        <v>34</v>
      </c>
      <c r="J119" s="59">
        <f t="shared" si="0"/>
        <v>1</v>
      </c>
      <c r="K119" s="57" t="s">
        <v>35</v>
      </c>
      <c r="L119" s="57" t="s">
        <v>4</v>
      </c>
      <c r="M119" s="60"/>
      <c r="N119" s="57"/>
      <c r="O119" s="57"/>
      <c r="P119" s="61"/>
      <c r="Q119" s="57"/>
      <c r="R119" s="57"/>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2">
        <f t="shared" si="1"/>
        <v>29365</v>
      </c>
      <c r="BB119" s="63">
        <f t="shared" si="2"/>
        <v>29365</v>
      </c>
      <c r="BC119" s="64" t="str">
        <f t="shared" si="3"/>
        <v>INR  Twenty Nine Thousand Three Hundred &amp; Sixty Five  Only</v>
      </c>
      <c r="IA119" s="17">
        <v>11.6</v>
      </c>
      <c r="IB119" s="54" t="s">
        <v>269</v>
      </c>
      <c r="IC119" s="17" t="s">
        <v>150</v>
      </c>
      <c r="ID119" s="17">
        <v>5.82</v>
      </c>
      <c r="IE119" s="18" t="s">
        <v>237</v>
      </c>
      <c r="IF119" s="18"/>
      <c r="IG119" s="18"/>
      <c r="IH119" s="18"/>
      <c r="II119" s="18"/>
    </row>
    <row r="120" spans="1:243" s="17" customFormat="1" ht="93" customHeight="1">
      <c r="A120" s="55">
        <v>11.7</v>
      </c>
      <c r="B120" s="51" t="s">
        <v>270</v>
      </c>
      <c r="C120" s="52" t="s">
        <v>151</v>
      </c>
      <c r="D120" s="52">
        <v>2</v>
      </c>
      <c r="E120" s="53" t="s">
        <v>223</v>
      </c>
      <c r="F120" s="56">
        <v>6304.08</v>
      </c>
      <c r="G120" s="57"/>
      <c r="H120" s="57"/>
      <c r="I120" s="58" t="s">
        <v>34</v>
      </c>
      <c r="J120" s="59">
        <f t="shared" si="0"/>
        <v>1</v>
      </c>
      <c r="K120" s="57" t="s">
        <v>35</v>
      </c>
      <c r="L120" s="57" t="s">
        <v>4</v>
      </c>
      <c r="M120" s="60"/>
      <c r="N120" s="57"/>
      <c r="O120" s="57"/>
      <c r="P120" s="61"/>
      <c r="Q120" s="57"/>
      <c r="R120" s="57"/>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2">
        <f t="shared" si="1"/>
        <v>12608</v>
      </c>
      <c r="BB120" s="63">
        <f t="shared" si="2"/>
        <v>12608</v>
      </c>
      <c r="BC120" s="64" t="str">
        <f t="shared" si="3"/>
        <v>INR  Twelve Thousand Six Hundred &amp; Eight  Only</v>
      </c>
      <c r="IA120" s="17">
        <v>11.7</v>
      </c>
      <c r="IB120" s="54" t="s">
        <v>270</v>
      </c>
      <c r="IC120" s="17" t="s">
        <v>151</v>
      </c>
      <c r="ID120" s="17">
        <v>2</v>
      </c>
      <c r="IE120" s="18" t="s">
        <v>223</v>
      </c>
      <c r="IF120" s="18"/>
      <c r="IG120" s="18"/>
      <c r="IH120" s="18"/>
      <c r="II120" s="18"/>
    </row>
    <row r="121" spans="1:243" s="17" customFormat="1" ht="94.5">
      <c r="A121" s="65">
        <v>11.8</v>
      </c>
      <c r="B121" s="51" t="s">
        <v>271</v>
      </c>
      <c r="C121" s="52" t="s">
        <v>152</v>
      </c>
      <c r="D121" s="52">
        <v>2</v>
      </c>
      <c r="E121" s="53" t="s">
        <v>223</v>
      </c>
      <c r="F121" s="56">
        <v>4469.53</v>
      </c>
      <c r="G121" s="57"/>
      <c r="H121" s="57"/>
      <c r="I121" s="58" t="s">
        <v>34</v>
      </c>
      <c r="J121" s="59">
        <f t="shared" si="0"/>
        <v>1</v>
      </c>
      <c r="K121" s="57" t="s">
        <v>35</v>
      </c>
      <c r="L121" s="57" t="s">
        <v>4</v>
      </c>
      <c r="M121" s="60"/>
      <c r="N121" s="57"/>
      <c r="O121" s="57"/>
      <c r="P121" s="61"/>
      <c r="Q121" s="57"/>
      <c r="R121" s="57"/>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2">
        <f t="shared" si="1"/>
        <v>8939</v>
      </c>
      <c r="BB121" s="63">
        <f t="shared" si="2"/>
        <v>8939</v>
      </c>
      <c r="BC121" s="64" t="str">
        <f t="shared" si="3"/>
        <v>INR  Eight Thousand Nine Hundred &amp; Thirty Nine  Only</v>
      </c>
      <c r="IA121" s="17">
        <v>11.8</v>
      </c>
      <c r="IB121" s="17" t="s">
        <v>271</v>
      </c>
      <c r="IC121" s="17" t="s">
        <v>152</v>
      </c>
      <c r="ID121" s="17">
        <v>2</v>
      </c>
      <c r="IE121" s="18" t="s">
        <v>223</v>
      </c>
      <c r="IF121" s="18"/>
      <c r="IG121" s="18"/>
      <c r="IH121" s="18"/>
      <c r="II121" s="18"/>
    </row>
    <row r="122" spans="1:243" s="17" customFormat="1" ht="72.75" customHeight="1">
      <c r="A122" s="55">
        <v>11.9</v>
      </c>
      <c r="B122" s="51" t="s">
        <v>272</v>
      </c>
      <c r="C122" s="52" t="s">
        <v>153</v>
      </c>
      <c r="D122" s="52">
        <v>2</v>
      </c>
      <c r="E122" s="53" t="s">
        <v>223</v>
      </c>
      <c r="F122" s="56">
        <v>4446.12</v>
      </c>
      <c r="G122" s="57"/>
      <c r="H122" s="57"/>
      <c r="I122" s="58" t="s">
        <v>34</v>
      </c>
      <c r="J122" s="59">
        <f t="shared" si="0"/>
        <v>1</v>
      </c>
      <c r="K122" s="57" t="s">
        <v>35</v>
      </c>
      <c r="L122" s="57" t="s">
        <v>4</v>
      </c>
      <c r="M122" s="60"/>
      <c r="N122" s="57"/>
      <c r="O122" s="57"/>
      <c r="P122" s="61"/>
      <c r="Q122" s="57"/>
      <c r="R122" s="57"/>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2">
        <f t="shared" si="1"/>
        <v>8892</v>
      </c>
      <c r="BB122" s="63">
        <f t="shared" si="2"/>
        <v>8892</v>
      </c>
      <c r="BC122" s="64" t="str">
        <f t="shared" si="3"/>
        <v>INR  Eight Thousand Eight Hundred &amp; Ninety Two  Only</v>
      </c>
      <c r="IA122" s="17">
        <v>11.9</v>
      </c>
      <c r="IB122" s="54" t="s">
        <v>272</v>
      </c>
      <c r="IC122" s="17" t="s">
        <v>153</v>
      </c>
      <c r="ID122" s="17">
        <v>2</v>
      </c>
      <c r="IE122" s="18" t="s">
        <v>223</v>
      </c>
      <c r="IF122" s="18"/>
      <c r="IG122" s="18"/>
      <c r="IH122" s="18"/>
      <c r="II122" s="18"/>
    </row>
    <row r="123" spans="1:243" s="17" customFormat="1" ht="31.5">
      <c r="A123" s="65">
        <v>12</v>
      </c>
      <c r="B123" s="51" t="s">
        <v>273</v>
      </c>
      <c r="C123" s="52" t="s">
        <v>154</v>
      </c>
      <c r="D123" s="52">
        <v>2</v>
      </c>
      <c r="E123" s="53" t="s">
        <v>223</v>
      </c>
      <c r="F123" s="56">
        <v>1056.99</v>
      </c>
      <c r="G123" s="57"/>
      <c r="H123" s="57"/>
      <c r="I123" s="58" t="s">
        <v>34</v>
      </c>
      <c r="J123" s="59">
        <f t="shared" si="0"/>
        <v>1</v>
      </c>
      <c r="K123" s="57" t="s">
        <v>35</v>
      </c>
      <c r="L123" s="57" t="s">
        <v>4</v>
      </c>
      <c r="M123" s="60"/>
      <c r="N123" s="57"/>
      <c r="O123" s="57"/>
      <c r="P123" s="61"/>
      <c r="Q123" s="57"/>
      <c r="R123" s="57"/>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2">
        <f t="shared" si="1"/>
        <v>2114</v>
      </c>
      <c r="BB123" s="63">
        <f t="shared" si="2"/>
        <v>2114</v>
      </c>
      <c r="BC123" s="64" t="str">
        <f t="shared" si="3"/>
        <v>INR  Two Thousand One Hundred &amp; Fourteen  Only</v>
      </c>
      <c r="IA123" s="17">
        <v>12</v>
      </c>
      <c r="IB123" s="17" t="s">
        <v>273</v>
      </c>
      <c r="IC123" s="17" t="s">
        <v>154</v>
      </c>
      <c r="ID123" s="17">
        <v>2</v>
      </c>
      <c r="IE123" s="18" t="s">
        <v>223</v>
      </c>
      <c r="IF123" s="18"/>
      <c r="IG123" s="18"/>
      <c r="IH123" s="18"/>
      <c r="II123" s="18"/>
    </row>
    <row r="124" spans="1:243" s="17" customFormat="1" ht="110.25">
      <c r="A124" s="55">
        <v>12.1</v>
      </c>
      <c r="B124" s="51" t="s">
        <v>274</v>
      </c>
      <c r="C124" s="52" t="s">
        <v>155</v>
      </c>
      <c r="D124" s="52">
        <v>2</v>
      </c>
      <c r="E124" s="53" t="s">
        <v>223</v>
      </c>
      <c r="F124" s="56">
        <v>30970.28</v>
      </c>
      <c r="G124" s="57"/>
      <c r="H124" s="57"/>
      <c r="I124" s="58" t="s">
        <v>34</v>
      </c>
      <c r="J124" s="59">
        <f t="shared" si="0"/>
        <v>1</v>
      </c>
      <c r="K124" s="57" t="s">
        <v>35</v>
      </c>
      <c r="L124" s="57" t="s">
        <v>4</v>
      </c>
      <c r="M124" s="60"/>
      <c r="N124" s="57"/>
      <c r="O124" s="57"/>
      <c r="P124" s="61"/>
      <c r="Q124" s="57"/>
      <c r="R124" s="57"/>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2">
        <f t="shared" si="1"/>
        <v>61941</v>
      </c>
      <c r="BB124" s="63">
        <f t="shared" si="2"/>
        <v>61941</v>
      </c>
      <c r="BC124" s="64" t="str">
        <f t="shared" si="3"/>
        <v>INR  Sixty One Thousand Nine Hundred &amp; Forty One  Only</v>
      </c>
      <c r="IA124" s="17">
        <v>12.1</v>
      </c>
      <c r="IB124" s="17" t="s">
        <v>274</v>
      </c>
      <c r="IC124" s="17" t="s">
        <v>155</v>
      </c>
      <c r="ID124" s="17">
        <v>2</v>
      </c>
      <c r="IE124" s="18" t="s">
        <v>223</v>
      </c>
      <c r="IF124" s="18"/>
      <c r="IG124" s="18"/>
      <c r="IH124" s="18"/>
      <c r="II124" s="18"/>
    </row>
    <row r="125" spans="1:243" s="17" customFormat="1" ht="85.5" customHeight="1">
      <c r="A125" s="65">
        <v>12.2</v>
      </c>
      <c r="B125" s="51" t="s">
        <v>275</v>
      </c>
      <c r="C125" s="52" t="s">
        <v>156</v>
      </c>
      <c r="D125" s="52">
        <v>2</v>
      </c>
      <c r="E125" s="53" t="s">
        <v>223</v>
      </c>
      <c r="F125" s="56">
        <v>6528.8</v>
      </c>
      <c r="G125" s="57"/>
      <c r="H125" s="57"/>
      <c r="I125" s="58" t="s">
        <v>34</v>
      </c>
      <c r="J125" s="59">
        <f t="shared" si="0"/>
        <v>1</v>
      </c>
      <c r="K125" s="57" t="s">
        <v>35</v>
      </c>
      <c r="L125" s="57" t="s">
        <v>4</v>
      </c>
      <c r="M125" s="60"/>
      <c r="N125" s="57"/>
      <c r="O125" s="57"/>
      <c r="P125" s="61"/>
      <c r="Q125" s="57"/>
      <c r="R125" s="57"/>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2">
        <f t="shared" si="1"/>
        <v>13058</v>
      </c>
      <c r="BB125" s="63">
        <f t="shared" si="2"/>
        <v>13058</v>
      </c>
      <c r="BC125" s="64" t="str">
        <f t="shared" si="3"/>
        <v>INR  Thirteen Thousand  &amp;Fifty Eight  Only</v>
      </c>
      <c r="IA125" s="17">
        <v>12.2</v>
      </c>
      <c r="IB125" s="17" t="s">
        <v>275</v>
      </c>
      <c r="IC125" s="17" t="s">
        <v>156</v>
      </c>
      <c r="ID125" s="17">
        <v>2</v>
      </c>
      <c r="IE125" s="18" t="s">
        <v>223</v>
      </c>
      <c r="IF125" s="18"/>
      <c r="IG125" s="18"/>
      <c r="IH125" s="18"/>
      <c r="II125" s="18"/>
    </row>
    <row r="126" spans="1:243" s="17" customFormat="1" ht="52.5" customHeight="1">
      <c r="A126" s="55">
        <v>12.3</v>
      </c>
      <c r="B126" s="51" t="s">
        <v>276</v>
      </c>
      <c r="C126" s="52" t="s">
        <v>157</v>
      </c>
      <c r="D126" s="52">
        <v>16</v>
      </c>
      <c r="E126" s="53" t="s">
        <v>278</v>
      </c>
      <c r="F126" s="56">
        <v>703.9</v>
      </c>
      <c r="G126" s="57"/>
      <c r="H126" s="57"/>
      <c r="I126" s="58" t="s">
        <v>34</v>
      </c>
      <c r="J126" s="59">
        <f t="shared" si="0"/>
        <v>1</v>
      </c>
      <c r="K126" s="57" t="s">
        <v>35</v>
      </c>
      <c r="L126" s="57" t="s">
        <v>4</v>
      </c>
      <c r="M126" s="60"/>
      <c r="N126" s="57"/>
      <c r="O126" s="57"/>
      <c r="P126" s="61"/>
      <c r="Q126" s="57"/>
      <c r="R126" s="57"/>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2">
        <f t="shared" si="1"/>
        <v>11262</v>
      </c>
      <c r="BB126" s="63">
        <f t="shared" si="2"/>
        <v>11262</v>
      </c>
      <c r="BC126" s="64" t="str">
        <f t="shared" si="3"/>
        <v>INR  Eleven Thousand Two Hundred &amp; Sixty Two  Only</v>
      </c>
      <c r="IA126" s="17">
        <v>12.3</v>
      </c>
      <c r="IB126" s="17" t="s">
        <v>276</v>
      </c>
      <c r="IC126" s="17" t="s">
        <v>157</v>
      </c>
      <c r="ID126" s="17">
        <v>16</v>
      </c>
      <c r="IE126" s="18" t="s">
        <v>278</v>
      </c>
      <c r="IF126" s="18"/>
      <c r="IG126" s="18"/>
      <c r="IH126" s="18"/>
      <c r="II126" s="18"/>
    </row>
    <row r="127" spans="1:243" s="17" customFormat="1" ht="76.5" customHeight="1">
      <c r="A127" s="65">
        <v>12.4</v>
      </c>
      <c r="B127" s="51" t="s">
        <v>277</v>
      </c>
      <c r="C127" s="52" t="s">
        <v>158</v>
      </c>
      <c r="D127" s="52">
        <v>8</v>
      </c>
      <c r="E127" s="53" t="s">
        <v>279</v>
      </c>
      <c r="F127" s="56">
        <v>58069.18</v>
      </c>
      <c r="G127" s="57"/>
      <c r="H127" s="57"/>
      <c r="I127" s="58" t="s">
        <v>34</v>
      </c>
      <c r="J127" s="59">
        <f t="shared" si="0"/>
        <v>1</v>
      </c>
      <c r="K127" s="57" t="s">
        <v>35</v>
      </c>
      <c r="L127" s="57" t="s">
        <v>4</v>
      </c>
      <c r="M127" s="60"/>
      <c r="N127" s="57"/>
      <c r="O127" s="57"/>
      <c r="P127" s="61"/>
      <c r="Q127" s="57"/>
      <c r="R127" s="57"/>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2">
        <f t="shared" si="1"/>
        <v>464553</v>
      </c>
      <c r="BB127" s="63">
        <f t="shared" si="2"/>
        <v>464553</v>
      </c>
      <c r="BC127" s="64" t="str">
        <f t="shared" si="3"/>
        <v>INR  Four Lakh Sixty Four Thousand Five Hundred &amp; Fifty Three  Only</v>
      </c>
      <c r="IA127" s="17">
        <v>12.4</v>
      </c>
      <c r="IB127" s="17" t="s">
        <v>277</v>
      </c>
      <c r="IC127" s="17" t="s">
        <v>158</v>
      </c>
      <c r="ID127" s="17">
        <v>8</v>
      </c>
      <c r="IE127" s="18" t="s">
        <v>279</v>
      </c>
      <c r="IF127" s="18"/>
      <c r="IG127" s="18"/>
      <c r="IH127" s="18"/>
      <c r="II127" s="18"/>
    </row>
    <row r="128" spans="1:55" ht="28.5">
      <c r="A128" s="23" t="s">
        <v>36</v>
      </c>
      <c r="B128" s="48"/>
      <c r="C128" s="49"/>
      <c r="D128" s="36"/>
      <c r="E128" s="36"/>
      <c r="F128" s="36"/>
      <c r="G128" s="36"/>
      <c r="H128" s="41"/>
      <c r="I128" s="41"/>
      <c r="J128" s="41"/>
      <c r="K128" s="41"/>
      <c r="L128" s="4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43">
        <f>ROUND(SUM(BA16:BA127),0)</f>
        <v>897302</v>
      </c>
      <c r="BB128" s="44" t="e">
        <f>SUM(#REF!)</f>
        <v>#REF!</v>
      </c>
      <c r="BC128" s="50" t="str">
        <f>SpellNumber(L128,BA128)</f>
        <v>  Eight Lakh Ninety Seven Thousand Three Hundred &amp; Two  Only</v>
      </c>
    </row>
    <row r="129" spans="1:55" ht="36.75" customHeight="1">
      <c r="A129" s="24" t="s">
        <v>37</v>
      </c>
      <c r="B129" s="25"/>
      <c r="C129" s="26"/>
      <c r="D129" s="27"/>
      <c r="E129" s="37" t="s">
        <v>42</v>
      </c>
      <c r="F129" s="38"/>
      <c r="G129" s="28"/>
      <c r="H129" s="29"/>
      <c r="I129" s="29"/>
      <c r="J129" s="29"/>
      <c r="K129" s="30"/>
      <c r="L129" s="31"/>
      <c r="M129" s="32"/>
      <c r="N129" s="33"/>
      <c r="O129" s="22"/>
      <c r="P129" s="22"/>
      <c r="Q129" s="22"/>
      <c r="R129" s="22"/>
      <c r="S129" s="22"/>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4">
        <f>IF(ISBLANK(F129),0,IF(E129="Excess (+)",ROUND(BA128+(BA128*F129),2),IF(E129="Less (-)",ROUND(BA128+(BA128*F129*(-1)),2),IF(E129="At Par",BA128,0))))</f>
        <v>0</v>
      </c>
      <c r="BB129" s="35">
        <f>ROUND(BA129,0)</f>
        <v>0</v>
      </c>
      <c r="BC129" s="21" t="str">
        <f>SpellNumber($E$2,BB129)</f>
        <v>INR Zero Only</v>
      </c>
    </row>
    <row r="130" spans="1:57" ht="33.75" customHeight="1">
      <c r="A130" s="23" t="s">
        <v>38</v>
      </c>
      <c r="B130" s="23"/>
      <c r="C130" s="74" t="str">
        <f>SpellNumber($E$2,BB129)</f>
        <v>INR Zero Only</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E130" s="66"/>
    </row>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6" ht="15"/>
    <row r="1927" ht="15"/>
    <row r="1928" ht="15"/>
    <row r="1929" ht="15"/>
    <row r="1930" ht="15"/>
    <row r="1931" ht="15"/>
    <row r="1932" ht="15"/>
    <row r="1933" ht="15"/>
    <row r="1934" ht="15"/>
    <row r="1935" ht="15"/>
    <row r="1936" ht="15"/>
    <row r="1937" ht="15"/>
    <row r="1938" ht="15"/>
    <row r="1939" ht="15"/>
    <row r="1940" ht="15"/>
    <row r="1941" ht="15"/>
    <row r="1943" ht="15"/>
    <row r="1944" ht="15"/>
    <row r="1945" ht="15"/>
    <row r="1946" ht="15"/>
    <row r="1947" ht="15"/>
    <row r="1948" ht="15"/>
    <row r="1949" ht="15"/>
    <row r="1950" ht="15"/>
    <row r="1951" ht="15"/>
    <row r="1952" ht="15"/>
    <row r="1953" ht="15"/>
    <row r="1954" ht="15"/>
    <row r="1955" ht="15"/>
    <row r="1956" ht="15"/>
    <row r="1957" ht="15"/>
    <row r="1958"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4" ht="15"/>
    <row r="2055" ht="15"/>
    <row r="2057" ht="15"/>
    <row r="2058" ht="15"/>
    <row r="2059" ht="15"/>
    <row r="2060" ht="15"/>
    <row r="2061" ht="15"/>
    <row r="2062" ht="15"/>
    <row r="2063" ht="15"/>
    <row r="2064" ht="15"/>
    <row r="2065" ht="15"/>
    <row r="2066" ht="15"/>
    <row r="2067" ht="15"/>
    <row r="2068" ht="15"/>
    <row r="2069" ht="15"/>
    <row r="2070" ht="15"/>
    <row r="2071"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sheetData>
  <sheetProtection password="D850" sheet="1"/>
  <autoFilter ref="A11:BC130"/>
  <mergeCells count="67">
    <mergeCell ref="D109:BC109"/>
    <mergeCell ref="D111:BC111"/>
    <mergeCell ref="D113:BC113"/>
    <mergeCell ref="D114:BC114"/>
    <mergeCell ref="D116:BC116"/>
    <mergeCell ref="D118:BC118"/>
    <mergeCell ref="D98:BC98"/>
    <mergeCell ref="D100:BC100"/>
    <mergeCell ref="D102:BC102"/>
    <mergeCell ref="D104:BC104"/>
    <mergeCell ref="D105:BC105"/>
    <mergeCell ref="D108:BC108"/>
    <mergeCell ref="D87:BC87"/>
    <mergeCell ref="D89:BC89"/>
    <mergeCell ref="D91:BC91"/>
    <mergeCell ref="D93:BC93"/>
    <mergeCell ref="D95:BC95"/>
    <mergeCell ref="D97:BC97"/>
    <mergeCell ref="D78:BC78"/>
    <mergeCell ref="D79:BC79"/>
    <mergeCell ref="D81:BC81"/>
    <mergeCell ref="D84:BC84"/>
    <mergeCell ref="D85:BC85"/>
    <mergeCell ref="D67:BC67"/>
    <mergeCell ref="D70:BC70"/>
    <mergeCell ref="D72:BC72"/>
    <mergeCell ref="D74:BC74"/>
    <mergeCell ref="D75:BC75"/>
    <mergeCell ref="D76:BC76"/>
    <mergeCell ref="D57:BC57"/>
    <mergeCell ref="D59:BC59"/>
    <mergeCell ref="D60:BC60"/>
    <mergeCell ref="D62:BC62"/>
    <mergeCell ref="D63:BC63"/>
    <mergeCell ref="D65:BC65"/>
    <mergeCell ref="A1:L1"/>
    <mergeCell ref="A4:BC4"/>
    <mergeCell ref="A5:BC5"/>
    <mergeCell ref="A6:BC6"/>
    <mergeCell ref="A7:BC7"/>
    <mergeCell ref="B8:BC8"/>
    <mergeCell ref="C130:BC130"/>
    <mergeCell ref="D40:BC40"/>
    <mergeCell ref="D42:BC42"/>
    <mergeCell ref="D44:BC44"/>
    <mergeCell ref="D46:BC46"/>
    <mergeCell ref="D48:BC48"/>
    <mergeCell ref="D50:BC50"/>
    <mergeCell ref="D52:BC52"/>
    <mergeCell ref="D54:BC54"/>
    <mergeCell ref="D56:BC56"/>
    <mergeCell ref="D21:BC21"/>
    <mergeCell ref="D23:BC23"/>
    <mergeCell ref="D31:BC31"/>
    <mergeCell ref="D33:BC33"/>
    <mergeCell ref="D36:BC36"/>
    <mergeCell ref="D38:BC38"/>
    <mergeCell ref="A9:BC9"/>
    <mergeCell ref="D13:BC13"/>
    <mergeCell ref="D24:BC24"/>
    <mergeCell ref="D27:BC27"/>
    <mergeCell ref="D28:BC28"/>
    <mergeCell ref="D30:BC30"/>
    <mergeCell ref="D14:BC14"/>
    <mergeCell ref="D15:BC15"/>
    <mergeCell ref="D17:BC17"/>
    <mergeCell ref="D18:BC1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9">
      <formula1>IF(E129="Select",-1,IF(E129="At Par",0,0))</formula1>
      <formula2>IF(E129="Select",-1,IF(E129="At Par",0,0.99))</formula2>
    </dataValidation>
    <dataValidation type="list" allowBlank="1" showErrorMessage="1" sqref="E1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9">
      <formula1>0</formula1>
      <formula2>99.9</formula2>
    </dataValidation>
    <dataValidation type="list" allowBlank="1" showErrorMessage="1" sqref="D116 K16 D13:D15 K19:K20 D17:D18 K22 D21 K25:K26 D23:D24 K29 D27:D28 K32 D30:D31 K34:K35 D33 K37 D36 K39 D38 K41 D40 K43 D42 K45 D44 K47 D46 K49 D48 K51 D50 K53 D52 K55 D54 K58 D56:D57 K61 D59:D60 K64 D62:D63 K66 D65 K68:K69 D67 K71 D70 K73 D72 K77 D74:D76 K80 D78:D79 K83 D81:D82 K86 D84:D85 K88 D87 K90 D89 K92 D91 K94 D93 K96 D95 K99 D97:D98 K101 D100 K103 D102 K106:K107 D104:D105 K110 D108:D109 K112 D111 K115 D113:D114 K117 K119:K127 D1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20 G22:H22 G25:H26 G29:H29 G32:H32 G34:H35 G37:H37 G39:H39 G41:H41 G43:H43 G45:H45 G47:H47 G49:H49 G51:H51 G53:H53 G55:H55 G58:H58 G61:H61 G64:H64 G66:H66 G68:H69 G71:H71 G73:H73 G77:H77 G80:H80 G83:H83 G86:H86 G88:H88 G90:H90 G92:H92 G94:H94 G96:H96 G99:H99 G101:H101 G103:H103 G106:H107 G110:H110 G112:H112 G115:H115 G117:H117 G119:H127">
      <formula1>0</formula1>
      <formula2>999999999999999</formula2>
    </dataValidation>
    <dataValidation allowBlank="1" showInputMessage="1" showErrorMessage="1" promptTitle="Addition / Deduction" prompt="Please Choose the correct One" sqref="J16 J19:J20 J22 J25:J26 J29 J32 J34:J35 J37 J39 J41 J43 J45 J47 J49 J51 J53 J55 J58 J61 J64 J66 J68:J69 J71 J73 J77 J80 J83 J86 J88 J90 J92 J94 J96 J99 J101 J103 J106:J107 J110 J112 J115 J117 J119:J127">
      <formula1>0</formula1>
      <formula2>0</formula2>
    </dataValidation>
    <dataValidation type="list" showErrorMessage="1" sqref="I16 I19:I20 I22 I25:I26 I29 I32 I34:I35 I37 I39 I41 I43 I45 I47 I49 I51 I53 I55 I58 I61 I64 I66 I68:I69 I71 I73 I77 I80 I83 I86 I88 I90 I92 I94 I96 I99 I101 I103 I106:I107 I110 I112 I115 I117 I119:I1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2:O22 N25:O26 N29:O29 N32:O32 N34:O35 N37:O37 N39:O39 N41:O41 N43:O43 N45:O45 N47:O47 N49:O49 N51:O51 N53:O53 N55:O55 N58:O58 N61:O61 N64:O64 N66:O66 N68:O69 N71:O71 N73:O73 N77:O77 N80:O80 N83:O83 N86:O86 N88:O88 N90:O90 N92:O92 N94:O94 N96:O96 N99:O99 N101:O101 N103:O103 N106:O107 N110:O110 N112:O112 N115:O115 N117:O117 N119:O1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2 R25:R26 R29 R32 R34:R35 R37 R39 R41 R43 R45 R47 R49 R51 R53 R55 R58 R61 R64 R66 R68:R69 R71 R73 R77 R80 R83 R86 R88 R90 R92 R94 R96 R99 R101 R103 R106:R107 R110 R112 R115 R117 R119:R1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2 Q25:Q26 Q29 Q32 Q34:Q35 Q37 Q39 Q41 Q43 Q45 Q47 Q49 Q51 Q53 Q55 Q58 Q61 Q64 Q66 Q68:Q69 Q71 Q73 Q77 Q80 Q83 Q86 Q88 Q90 Q92 Q94 Q96 Q99 Q101 Q103 Q106:Q107 Q110 Q112 Q115 Q117 Q119:Q1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2 M25:M26 M29 M32 M34:M35 M37 M39 M41 M43 M45 M47 M49 M51 M53 M55 M58 M61 M64 M66 M68:M69 M71 M73 M77 M80 M83 M86 M88 M90 M92 M94 M96 M99 M101 M103 M106:M107 M110 M112 M115 M117 M119:M12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2 F25:F26 F29 F32 F34:F35 F37 F39 F41 F43 F45 F47 F49 F51 F53 F55 F58 F61 F64 F66 F68:F69 F71 F73 F77 F80 F83 F86 F88 F90 F92 F94 F96 F99 F101 F103 F106:F107 F110 F112 F115 F117 F119:F12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7 L126">
      <formula1>"INR"</formula1>
    </dataValidation>
    <dataValidation allowBlank="1" showInputMessage="1" showErrorMessage="1" promptTitle="Itemcode/Make" prompt="Please enter text" sqref="C14:C12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39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2023-09-05T06:24:16Z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