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<sst xmlns="http://schemas.openxmlformats.org/spreadsheetml/2006/main" count="359" uniqueCount="129">
  <si>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</si>
  <si>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</si>
  <si>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</si>
  <si>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</si>
  <si>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</si>
  <si>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</si>
  <si>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</si>
  <si>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</si>
  <si>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</si>
  <si>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</si>
  <si>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</si>
  <si>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</si>
  <si>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</si>
  <si>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</si>
  <si>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</si>
  <si>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</si>
  <si>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</si>
  <si>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</si>
  <si>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</si>
  <si>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</si>
  <si>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</si>
  <si>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</si>
  <si>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</si>
  <si>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</si>
  <si>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</si>
  <si>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</si>
  <si>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</si>
  <si>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</si>
  <si>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</si>
  <si>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</si>
  <si>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</si>
  <si>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</si>
  <si>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</si>
  <si>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</si>
  <si>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</si>
  <si>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</si>
  <si>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</si>
  <si>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</si>
  <si>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</si>
  <si>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</si>
  <si>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</si>
  <si>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</si>
  <si>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</si>
  <si>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</si>
  <si>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</si>
  <si>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</si>
  <si>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</si>
  <si>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</si>
  <si>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</si>
  <si>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</si>
  <si>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</si>
  <si>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</si>
  <si>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</si>
  <si>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</si>
  <si>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</si>
  <si>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</si>
  <si>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</si>
  <si>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</si>
  <si>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</si>
  <si>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</si>
  <si>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</si>
  <si>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</si>
  <si>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</si>
  <si>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Tender Inviting Authority: DOIP, IIT, Kanpur</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</si>
  <si>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</si>
  <si>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</si>
  <si>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</si>
  <si>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</si>
  <si>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</si>
  <si>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</si>
  <si>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</si>
  <si>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</si>
  <si>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</si>
  <si>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</si>
  <si>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</si>
  <si>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</si>
  <si>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</si>
  <si>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</si>
  <si>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</si>
  <si>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</si>
  <si>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</si>
  <si>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</si>
  <si>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</si>
  <si>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</si>
  <si>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</si>
  <si>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sqm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</si>
  <si>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</si>
  <si>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</si>
  <si>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</si>
  <si>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All kinds of soil.</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</si>
  <si>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</si>
  <si>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</si>
  <si>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</si>
  <si>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</si>
  <si>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</si>
  <si>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FINISHING</t>
  </si>
  <si>
    <t>12 mm cement plaster of mix :</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</si>
  <si>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</si>
  <si>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</si>
  <si>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</si>
  <si>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</si>
  <si>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</si>
  <si>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</si>
  <si>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Old work (one or more coats)</t>
  </si>
  <si>
    <t>Distempering with 1st quality acrylic distember (Ready mix) having VOC content less than 50 grams/ litre  of approved brand and manufacture to give an even shade :</t>
  </si>
  <si>
    <t>One or more coats on old work</t>
  </si>
  <si>
    <t>Old work (Two or more coat applied @ 1.67 ltr/ 10 sqm) on existing cement paint surface</t>
  </si>
  <si>
    <t>REPAIRS TO BUILDING</t>
  </si>
  <si>
    <t>ROAD WORK</t>
  </si>
  <si>
    <t>cum</t>
  </si>
  <si>
    <t>metre</t>
  </si>
  <si>
    <t>Cum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</si>
  <si>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</si>
  <si>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</si>
  <si>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</si>
  <si>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</si>
  <si>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</si>
  <si>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Brick edging 7cm wide 11.4 cm deep to plinth protection with common burnt clay F.P.S. (non modular) bricks of class designation 7.5 including grouting with cement mortar 1:4 (1 cement : 4 fine sand).</t>
  </si>
  <si>
    <t>1:6 (1 cement: 6 coarse sand)</t>
  </si>
  <si>
    <t>15 mm cement plaster on rough side of single or half brick wall of mix:</t>
  </si>
  <si>
    <t>Pointing on brick work or brick flooring with cement mortar 1:3 (1 cement : 3 fine sand):</t>
  </si>
  <si>
    <t>Raised and cut pointing</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</si>
  <si>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</si>
  <si>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 charge. (The panel shuttering work shall be paid for separately).</t>
  </si>
  <si>
    <t>Providing and fixing 12 mm thick frameless toughened fixed glass partition with aluminium supporting tube on top (parallel to false ceiling) and aluminium U channel of 15 mm &amp; bottom glasses to be grouted in floor with 15 mm aluminium channel &amp; silicon sealant.</t>
  </si>
  <si>
    <t>Providing and fixing 12 mm thick double leaf frameless toughened glass door shutter using patch fittings of dormakaba brand, each set includes top patch, pivot bottom patch, floor spring, strike plate, i/c making necessary holes and cut-out on glasses etc. for fixing suitable central lock &amp; required door fittings etc. all complete.</t>
  </si>
  <si>
    <t>MINOR CIVIL MAINTENANCE WORK:</t>
  </si>
  <si>
    <t>NIT No:  Civil/29/12/2023-1</t>
  </si>
  <si>
    <t>Name of Work: Civil renovation works at Fire Studies Lab and DJAC, Academic Area, IIT Kanpur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</si>
</sst>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2" fillId="0" borderId="16" xfId="59" applyNumberFormat="1" applyFont="1" applyFill="1" applyBorder="1" applyAlignment="1">
      <alignment horizontal="left" vertical="top"/>
      <protection/>
    </xf>
    <xf numFmtId="0" fontId="23" fillId="0" borderId="17" xfId="59" applyNumberFormat="1" applyFont="1" applyFill="1" applyBorder="1" applyAlignment="1">
      <alignment vertical="top"/>
      <protection/>
    </xf>
    <xf numFmtId="0" fontId="22" fillId="0" borderId="18" xfId="59" applyNumberFormat="1" applyFont="1" applyFill="1" applyBorder="1" applyAlignment="1">
      <alignment horizontal="left" vertical="top"/>
      <protection/>
    </xf>
    <xf numFmtId="0" fontId="24" fillId="0" borderId="12" xfId="56" applyNumberFormat="1" applyFont="1" applyFill="1" applyBorder="1" applyAlignment="1" applyProtection="1">
      <alignment vertical="top"/>
      <protection/>
    </xf>
    <xf numFmtId="10" fontId="15" fillId="33" borderId="11" xfId="66" applyNumberFormat="1" applyFont="1" applyFill="1" applyBorder="1" applyAlignment="1" applyProtection="1">
      <alignment horizontal="center" vertical="center"/>
      <protection locked="0"/>
    </xf>
    <xf numFmtId="0" fontId="22"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3"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3" fillId="0" borderId="19" xfId="59" applyNumberFormat="1" applyFont="1" applyFill="1" applyBorder="1" applyAlignment="1">
      <alignment horizontal="center" vertical="top"/>
      <protection/>
    </xf>
    <xf numFmtId="0" fontId="23"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3"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4" fillId="0" borderId="11" xfId="59" applyNumberFormat="1" applyFont="1" applyFill="1" applyBorder="1" applyAlignment="1">
      <alignment horizontal="center" vertical="top"/>
      <protection/>
    </xf>
    <xf numFmtId="0" fontId="23" fillId="0" borderId="11" xfId="56" applyNumberFormat="1" applyFont="1" applyFill="1" applyBorder="1" applyAlignment="1" applyProtection="1">
      <alignment horizontal="center" vertical="top"/>
      <protection/>
    </xf>
    <xf numFmtId="0" fontId="14" fillId="0" borderId="11" xfId="66"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3" fillId="0" borderId="0" xfId="56" applyNumberFormat="1" applyFont="1" applyFill="1" applyAlignment="1" applyProtection="1">
      <alignment horizontal="center" vertical="top"/>
      <protection/>
    </xf>
    <xf numFmtId="2" fontId="25"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3" fillId="0" borderId="13" xfId="59" applyNumberFormat="1" applyFont="1" applyFill="1" applyBorder="1" applyAlignment="1">
      <alignment horizontal="center" vertical="top" wrapText="1"/>
      <protection/>
    </xf>
    <xf numFmtId="0" fontId="63" fillId="0" borderId="15" xfId="0" applyFont="1" applyFill="1" applyBorder="1" applyAlignment="1">
      <alignment horizontal="justify" vertical="top" wrapText="1"/>
    </xf>
    <xf numFmtId="0" fontId="21" fillId="0" borderId="24" xfId="56" applyNumberFormat="1" applyFont="1" applyFill="1" applyBorder="1" applyAlignment="1" applyProtection="1">
      <alignment horizontal="center" vertical="top"/>
      <protection/>
    </xf>
    <xf numFmtId="0" fontId="21" fillId="0" borderId="25" xfId="56" applyNumberFormat="1" applyFont="1" applyFill="1" applyBorder="1" applyAlignment="1" applyProtection="1">
      <alignment horizontal="center" vertical="top"/>
      <protection/>
    </xf>
    <xf numFmtId="0" fontId="21"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5"/>
  <sheetViews>
    <sheetView showGridLines="0" zoomScale="95" zoomScaleNormal="95" zoomScalePageLayoutView="0" workbookViewId="0" topLeftCell="A1">
      <selection activeCell="A1" sqref="A1:L1"/>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128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127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40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5.75">
      <c r="A13" s="28">
        <v>1</v>
      </c>
      <c r="B13" s="62" t="s">
        <v>86</v>
      </c>
      <c r="C13" s="30" t="s">
        <v>43</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IA13" s="17">
        <v>1</v>
      </c>
      <c r="IB13" s="17" t="s">
        <v>86</v>
      </c>
      <c r="IC13" s="17" t="s">
        <v>43</v>
      </c>
      <c r="IE13" s="18"/>
      <c r="IF13" s="18"/>
      <c r="IG13" s="18"/>
      <c r="IH13" s="18"/>
      <c r="II13" s="18"/>
    </row>
    <row r="14" spans="1:243" s="17" customFormat="1" ht="94.5">
      <c r="A14" s="29">
        <v>2</v>
      </c>
      <c r="B14" s="62" t="s">
        <v>87</v>
      </c>
      <c r="C14" s="30" t="s">
        <v>44</v>
      </c>
      <c r="D14" s="63"/>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5"/>
      <c r="IA14" s="17">
        <v>2</v>
      </c>
      <c r="IB14" s="17" t="s">
        <v>87</v>
      </c>
      <c r="IC14" s="17" t="s">
        <v>44</v>
      </c>
      <c r="IE14" s="18"/>
      <c r="IF14" s="18"/>
      <c r="IG14" s="18"/>
      <c r="IH14" s="18"/>
      <c r="II14" s="18"/>
    </row>
    <row r="15" spans="1:243" s="17" customFormat="1" ht="30.75" customHeight="1">
      <c r="A15" s="28">
        <v>3</v>
      </c>
      <c r="B15" s="62" t="s">
        <v>88</v>
      </c>
      <c r="C15" s="30" t="s">
        <v>50</v>
      </c>
      <c r="D15" s="31">
        <v>65</v>
      </c>
      <c r="E15" s="31" t="s">
        <v>85</v>
      </c>
      <c r="F15" s="31">
        <v>93.82</v>
      </c>
      <c r="G15" s="32"/>
      <c r="H15" s="32"/>
      <c r="I15" s="33" t="s">
        <v>34</v>
      </c>
      <c r="J15" s="34">
        <f>IF(I15="Less(-)",-1,1)</f>
        <v>1</v>
      </c>
      <c r="K15" s="32" t="s">
        <v>35</v>
      </c>
      <c r="L15" s="32" t="s">
        <v>4</v>
      </c>
      <c r="M15" s="35"/>
      <c r="N15" s="32"/>
      <c r="O15" s="32"/>
      <c r="P15" s="36"/>
      <c r="Q15" s="32"/>
      <c r="R15" s="3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3">
        <f>ROUND(total_amount_ba($B$2,$D$2,D15,F15,J15,K15,M15),0)</f>
        <v>6098</v>
      </c>
      <c r="BB15" s="43">
        <f>BA15+SUM(N15:AZ15)</f>
        <v>6098</v>
      </c>
      <c r="BC15" s="44" t="str">
        <f>SpellNumber(L15,BB15)</f>
        <v>INR  Six Thousand  &amp;Ninety Eight  Only</v>
      </c>
      <c r="IA15" s="17">
        <v>3</v>
      </c>
      <c r="IB15" s="17" t="s">
        <v>88</v>
      </c>
      <c r="IC15" s="17" t="s">
        <v>50</v>
      </c>
      <c r="ID15" s="17">
        <v>65</v>
      </c>
      <c r="IE15" s="18" t="s">
        <v>85</v>
      </c>
      <c r="IF15" s="18"/>
      <c r="IG15" s="18"/>
      <c r="IH15" s="18"/>
      <c r="II15" s="18"/>
    </row>
    <row r="16" spans="1:243" s="17" customFormat="1" ht="141.75">
      <c r="A16" s="29">
        <v>4</v>
      </c>
      <c r="B16" s="62" t="s">
        <v>113</v>
      </c>
      <c r="C16" s="30" t="s">
        <v>45</v>
      </c>
      <c r="D16" s="63"/>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IA16" s="17">
        <v>4</v>
      </c>
      <c r="IB16" s="17" t="s">
        <v>113</v>
      </c>
      <c r="IC16" s="17" t="s">
        <v>45</v>
      </c>
      <c r="IE16" s="18"/>
      <c r="IF16" s="18"/>
      <c r="IG16" s="18"/>
      <c r="IH16" s="18"/>
      <c r="II16" s="18"/>
    </row>
    <row r="17" spans="1:243" s="17" customFormat="1" ht="31.5">
      <c r="A17" s="28">
        <v>5</v>
      </c>
      <c r="B17" s="62" t="s">
        <v>89</v>
      </c>
      <c r="C17" s="30" t="s">
        <v>51</v>
      </c>
      <c r="D17" s="31">
        <v>4</v>
      </c>
      <c r="E17" s="31" t="s">
        <v>109</v>
      </c>
      <c r="F17" s="31">
        <v>251.51</v>
      </c>
      <c r="G17" s="32"/>
      <c r="H17" s="32"/>
      <c r="I17" s="33" t="s">
        <v>34</v>
      </c>
      <c r="J17" s="34">
        <f aca="true" t="shared" si="0" ref="J17:J52">IF(I17="Less(-)",-1,1)</f>
        <v>1</v>
      </c>
      <c r="K17" s="32" t="s">
        <v>35</v>
      </c>
      <c r="L17" s="32" t="s">
        <v>4</v>
      </c>
      <c r="M17" s="35"/>
      <c r="N17" s="32"/>
      <c r="O17" s="32"/>
      <c r="P17" s="36"/>
      <c r="Q17" s="32"/>
      <c r="R17" s="3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3">
        <f aca="true" t="shared" si="1" ref="BA17:BA52">ROUND(total_amount_ba($B$2,$D$2,D17,F17,J17,K17,M17),0)</f>
        <v>1006</v>
      </c>
      <c r="BB17" s="43">
        <f aca="true" t="shared" si="2" ref="BB17:BB52">BA17+SUM(N17:AZ17)</f>
        <v>1006</v>
      </c>
      <c r="BC17" s="44" t="str">
        <f aca="true" t="shared" si="3" ref="BC17:BC52">SpellNumber(L17,BB17)</f>
        <v>INR  One Thousand  &amp;Six  Only</v>
      </c>
      <c r="IA17" s="17">
        <v>5</v>
      </c>
      <c r="IB17" s="17" t="s">
        <v>89</v>
      </c>
      <c r="IC17" s="17" t="s">
        <v>51</v>
      </c>
      <c r="ID17" s="17">
        <v>4</v>
      </c>
      <c r="IE17" s="18" t="s">
        <v>109</v>
      </c>
      <c r="IF17" s="18"/>
      <c r="IG17" s="18"/>
      <c r="IH17" s="18"/>
      <c r="II17" s="18"/>
    </row>
    <row r="18" spans="1:243" s="17" customFormat="1" ht="22.5" customHeight="1">
      <c r="A18" s="29">
        <v>6</v>
      </c>
      <c r="B18" s="62" t="s">
        <v>90</v>
      </c>
      <c r="C18" s="30" t="s">
        <v>52</v>
      </c>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5"/>
      <c r="IA18" s="17">
        <v>6</v>
      </c>
      <c r="IB18" s="17" t="s">
        <v>90</v>
      </c>
      <c r="IC18" s="17" t="s">
        <v>52</v>
      </c>
      <c r="IE18" s="18"/>
      <c r="IF18" s="18"/>
      <c r="IG18" s="18"/>
      <c r="IH18" s="18"/>
      <c r="II18" s="18"/>
    </row>
    <row r="19" spans="1:243" s="17" customFormat="1" ht="30.75" customHeight="1">
      <c r="A19" s="28">
        <v>7</v>
      </c>
      <c r="B19" s="62" t="s">
        <v>114</v>
      </c>
      <c r="C19" s="30" t="s">
        <v>46</v>
      </c>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5"/>
      <c r="IA19" s="17">
        <v>7</v>
      </c>
      <c r="IB19" s="17" t="s">
        <v>114</v>
      </c>
      <c r="IC19" s="17" t="s">
        <v>46</v>
      </c>
      <c r="IE19" s="18"/>
      <c r="IF19" s="18"/>
      <c r="IG19" s="18"/>
      <c r="IH19" s="18"/>
      <c r="II19" s="18"/>
    </row>
    <row r="20" spans="1:243" s="17" customFormat="1" ht="26.25" customHeight="1">
      <c r="A20" s="29">
        <v>8</v>
      </c>
      <c r="B20" s="62" t="s">
        <v>115</v>
      </c>
      <c r="C20" s="30" t="s">
        <v>53</v>
      </c>
      <c r="D20" s="31">
        <v>2.1</v>
      </c>
      <c r="E20" s="31" t="s">
        <v>109</v>
      </c>
      <c r="F20" s="31">
        <v>6457.83</v>
      </c>
      <c r="G20" s="32"/>
      <c r="H20" s="32"/>
      <c r="I20" s="33" t="s">
        <v>34</v>
      </c>
      <c r="J20" s="34">
        <f t="shared" si="0"/>
        <v>1</v>
      </c>
      <c r="K20" s="32" t="s">
        <v>35</v>
      </c>
      <c r="L20" s="32" t="s">
        <v>4</v>
      </c>
      <c r="M20" s="35"/>
      <c r="N20" s="32"/>
      <c r="O20" s="32"/>
      <c r="P20" s="36"/>
      <c r="Q20" s="32"/>
      <c r="R20" s="3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3">
        <f t="shared" si="1"/>
        <v>13561</v>
      </c>
      <c r="BB20" s="43">
        <f t="shared" si="2"/>
        <v>13561</v>
      </c>
      <c r="BC20" s="44" t="str">
        <f t="shared" si="3"/>
        <v>INR  Thirteen Thousand Five Hundred &amp; Sixty One  Only</v>
      </c>
      <c r="IA20" s="17">
        <v>8</v>
      </c>
      <c r="IB20" s="17" t="s">
        <v>115</v>
      </c>
      <c r="IC20" s="17" t="s">
        <v>53</v>
      </c>
      <c r="ID20" s="17">
        <v>2.1</v>
      </c>
      <c r="IE20" s="18" t="s">
        <v>109</v>
      </c>
      <c r="IF20" s="18"/>
      <c r="IG20" s="18"/>
      <c r="IH20" s="18"/>
      <c r="II20" s="18"/>
    </row>
    <row r="21" spans="1:243" s="17" customFormat="1" ht="33" customHeight="1">
      <c r="A21" s="28">
        <v>9</v>
      </c>
      <c r="B21" s="62" t="s">
        <v>116</v>
      </c>
      <c r="C21" s="30" t="s">
        <v>47</v>
      </c>
      <c r="D21" s="31">
        <v>9.3</v>
      </c>
      <c r="E21" s="31" t="s">
        <v>109</v>
      </c>
      <c r="F21" s="31">
        <v>5546.73</v>
      </c>
      <c r="G21" s="32"/>
      <c r="H21" s="32"/>
      <c r="I21" s="33" t="s">
        <v>34</v>
      </c>
      <c r="J21" s="34">
        <f t="shared" si="0"/>
        <v>1</v>
      </c>
      <c r="K21" s="32" t="s">
        <v>35</v>
      </c>
      <c r="L21" s="32" t="s">
        <v>4</v>
      </c>
      <c r="M21" s="35"/>
      <c r="N21" s="32"/>
      <c r="O21" s="32"/>
      <c r="P21" s="36"/>
      <c r="Q21" s="32"/>
      <c r="R21" s="3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3">
        <f t="shared" si="1"/>
        <v>51585</v>
      </c>
      <c r="BB21" s="43">
        <f t="shared" si="2"/>
        <v>51585</v>
      </c>
      <c r="BC21" s="44" t="str">
        <f t="shared" si="3"/>
        <v>INR  Fifty One Thousand Five Hundred &amp; Eighty Five  Only</v>
      </c>
      <c r="IA21" s="17">
        <v>9</v>
      </c>
      <c r="IB21" s="17" t="s">
        <v>116</v>
      </c>
      <c r="IC21" s="17" t="s">
        <v>47</v>
      </c>
      <c r="ID21" s="17">
        <v>9.3</v>
      </c>
      <c r="IE21" s="18" t="s">
        <v>109</v>
      </c>
      <c r="IF21" s="18"/>
      <c r="IG21" s="18"/>
      <c r="IH21" s="18"/>
      <c r="II21" s="18"/>
    </row>
    <row r="22" spans="1:243" s="17" customFormat="1" ht="157.5">
      <c r="A22" s="29">
        <v>10</v>
      </c>
      <c r="B22" s="62" t="s">
        <v>91</v>
      </c>
      <c r="C22" s="30" t="s">
        <v>54</v>
      </c>
      <c r="D22" s="31">
        <v>57</v>
      </c>
      <c r="E22" s="31" t="s">
        <v>85</v>
      </c>
      <c r="F22" s="31">
        <v>597.68</v>
      </c>
      <c r="G22" s="32"/>
      <c r="H22" s="32"/>
      <c r="I22" s="33" t="s">
        <v>34</v>
      </c>
      <c r="J22" s="34">
        <f t="shared" si="0"/>
        <v>1</v>
      </c>
      <c r="K22" s="32" t="s">
        <v>35</v>
      </c>
      <c r="L22" s="32" t="s">
        <v>4</v>
      </c>
      <c r="M22" s="35"/>
      <c r="N22" s="32"/>
      <c r="O22" s="32"/>
      <c r="P22" s="36"/>
      <c r="Q22" s="32"/>
      <c r="R22" s="3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3">
        <f t="shared" si="1"/>
        <v>34068</v>
      </c>
      <c r="BB22" s="43">
        <f t="shared" si="2"/>
        <v>34068</v>
      </c>
      <c r="BC22" s="44" t="str">
        <f t="shared" si="3"/>
        <v>INR  Thirty Four Thousand  &amp;Sixty Eight  Only</v>
      </c>
      <c r="IA22" s="17">
        <v>10</v>
      </c>
      <c r="IB22" s="17" t="s">
        <v>91</v>
      </c>
      <c r="IC22" s="17" t="s">
        <v>54</v>
      </c>
      <c r="ID22" s="17">
        <v>57</v>
      </c>
      <c r="IE22" s="18" t="s">
        <v>85</v>
      </c>
      <c r="IF22" s="18"/>
      <c r="IG22" s="18"/>
      <c r="IH22" s="18"/>
      <c r="II22" s="18"/>
    </row>
    <row r="23" spans="1:243" s="17" customFormat="1" ht="15.75">
      <c r="A23" s="28">
        <v>11</v>
      </c>
      <c r="B23" s="62" t="s">
        <v>92</v>
      </c>
      <c r="C23" s="30" t="s">
        <v>55</v>
      </c>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c r="IA23" s="17">
        <v>11</v>
      </c>
      <c r="IB23" s="17" t="s">
        <v>92</v>
      </c>
      <c r="IC23" s="17" t="s">
        <v>55</v>
      </c>
      <c r="IE23" s="18"/>
      <c r="IF23" s="18"/>
      <c r="IG23" s="18"/>
      <c r="IH23" s="18"/>
      <c r="II23" s="18"/>
    </row>
    <row r="24" spans="1:243" s="17" customFormat="1" ht="47.25">
      <c r="A24" s="29">
        <v>12</v>
      </c>
      <c r="B24" s="62" t="s">
        <v>93</v>
      </c>
      <c r="C24" s="30" t="s">
        <v>56</v>
      </c>
      <c r="D24" s="63"/>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5"/>
      <c r="IA24" s="17">
        <v>12</v>
      </c>
      <c r="IB24" s="17" t="s">
        <v>93</v>
      </c>
      <c r="IC24" s="17" t="s">
        <v>56</v>
      </c>
      <c r="IE24" s="18"/>
      <c r="IF24" s="18"/>
      <c r="IG24" s="18"/>
      <c r="IH24" s="18"/>
      <c r="II24" s="18"/>
    </row>
    <row r="25" spans="1:243" s="17" customFormat="1" ht="31.5">
      <c r="A25" s="28">
        <v>13</v>
      </c>
      <c r="B25" s="62" t="s">
        <v>94</v>
      </c>
      <c r="C25" s="30" t="s">
        <v>57</v>
      </c>
      <c r="D25" s="31">
        <v>1.2</v>
      </c>
      <c r="E25" s="31" t="s">
        <v>109</v>
      </c>
      <c r="F25" s="31">
        <v>5838.01</v>
      </c>
      <c r="G25" s="32"/>
      <c r="H25" s="32"/>
      <c r="I25" s="33" t="s">
        <v>34</v>
      </c>
      <c r="J25" s="34">
        <f t="shared" si="0"/>
        <v>1</v>
      </c>
      <c r="K25" s="32" t="s">
        <v>35</v>
      </c>
      <c r="L25" s="32" t="s">
        <v>4</v>
      </c>
      <c r="M25" s="35"/>
      <c r="N25" s="32"/>
      <c r="O25" s="32"/>
      <c r="P25" s="36"/>
      <c r="Q25" s="32"/>
      <c r="R25" s="32"/>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3">
        <f t="shared" si="1"/>
        <v>7006</v>
      </c>
      <c r="BB25" s="43">
        <f t="shared" si="2"/>
        <v>7006</v>
      </c>
      <c r="BC25" s="44" t="str">
        <f t="shared" si="3"/>
        <v>INR  Seven Thousand  &amp;Six  Only</v>
      </c>
      <c r="IA25" s="17">
        <v>13</v>
      </c>
      <c r="IB25" s="17" t="s">
        <v>94</v>
      </c>
      <c r="IC25" s="17" t="s">
        <v>57</v>
      </c>
      <c r="ID25" s="17">
        <v>1.2</v>
      </c>
      <c r="IE25" s="18" t="s">
        <v>109</v>
      </c>
      <c r="IF25" s="18"/>
      <c r="IG25" s="18"/>
      <c r="IH25" s="18"/>
      <c r="II25" s="18"/>
    </row>
    <row r="26" spans="1:243" s="17" customFormat="1" ht="58.5" customHeight="1">
      <c r="A26" s="29">
        <v>14</v>
      </c>
      <c r="B26" s="62" t="s">
        <v>117</v>
      </c>
      <c r="C26" s="30" t="s">
        <v>59</v>
      </c>
      <c r="D26" s="31">
        <v>60</v>
      </c>
      <c r="E26" s="31" t="s">
        <v>110</v>
      </c>
      <c r="F26" s="31">
        <v>48.93</v>
      </c>
      <c r="G26" s="32"/>
      <c r="H26" s="32"/>
      <c r="I26" s="33" t="s">
        <v>34</v>
      </c>
      <c r="J26" s="34">
        <f t="shared" si="0"/>
        <v>1</v>
      </c>
      <c r="K26" s="32" t="s">
        <v>35</v>
      </c>
      <c r="L26" s="32" t="s">
        <v>4</v>
      </c>
      <c r="M26" s="35"/>
      <c r="N26" s="32"/>
      <c r="O26" s="32"/>
      <c r="P26" s="36"/>
      <c r="Q26" s="32"/>
      <c r="R26" s="32"/>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3">
        <f t="shared" si="1"/>
        <v>2936</v>
      </c>
      <c r="BB26" s="43">
        <f t="shared" si="2"/>
        <v>2936</v>
      </c>
      <c r="BC26" s="44" t="str">
        <f t="shared" si="3"/>
        <v>INR  Two Thousand Nine Hundred &amp; Thirty Six  Only</v>
      </c>
      <c r="IA26" s="17">
        <v>14</v>
      </c>
      <c r="IB26" s="17" t="s">
        <v>117</v>
      </c>
      <c r="IC26" s="17" t="s">
        <v>59</v>
      </c>
      <c r="ID26" s="17">
        <v>60</v>
      </c>
      <c r="IE26" s="18" t="s">
        <v>110</v>
      </c>
      <c r="IF26" s="18"/>
      <c r="IG26" s="18"/>
      <c r="IH26" s="18"/>
      <c r="II26" s="18"/>
    </row>
    <row r="27" spans="1:243" s="17" customFormat="1" ht="22.5" customHeight="1">
      <c r="A27" s="28">
        <v>15</v>
      </c>
      <c r="B27" s="62" t="s">
        <v>95</v>
      </c>
      <c r="C27" s="30" t="s">
        <v>58</v>
      </c>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5"/>
      <c r="IA27" s="17">
        <v>15</v>
      </c>
      <c r="IB27" s="17" t="s">
        <v>95</v>
      </c>
      <c r="IC27" s="17" t="s">
        <v>58</v>
      </c>
      <c r="IE27" s="18"/>
      <c r="IF27" s="18"/>
      <c r="IG27" s="18"/>
      <c r="IH27" s="18"/>
      <c r="II27" s="18"/>
    </row>
    <row r="28" spans="1:243" s="17" customFormat="1" ht="15.75">
      <c r="A28" s="29">
        <v>16</v>
      </c>
      <c r="B28" s="62" t="s">
        <v>96</v>
      </c>
      <c r="C28" s="30" t="s">
        <v>60</v>
      </c>
      <c r="D28" s="63"/>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5"/>
      <c r="IA28" s="17">
        <v>16</v>
      </c>
      <c r="IB28" s="17" t="s">
        <v>96</v>
      </c>
      <c r="IC28" s="17" t="s">
        <v>60</v>
      </c>
      <c r="IE28" s="18"/>
      <c r="IF28" s="18"/>
      <c r="IG28" s="18"/>
      <c r="IH28" s="18"/>
      <c r="II28" s="18"/>
    </row>
    <row r="29" spans="1:243" s="17" customFormat="1" ht="47.25">
      <c r="A29" s="28">
        <v>17</v>
      </c>
      <c r="B29" s="62" t="s">
        <v>118</v>
      </c>
      <c r="C29" s="30" t="s">
        <v>48</v>
      </c>
      <c r="D29" s="31">
        <v>590</v>
      </c>
      <c r="E29" s="31" t="s">
        <v>85</v>
      </c>
      <c r="F29" s="31">
        <v>258.09</v>
      </c>
      <c r="G29" s="32"/>
      <c r="H29" s="32"/>
      <c r="I29" s="33" t="s">
        <v>34</v>
      </c>
      <c r="J29" s="34">
        <f t="shared" si="0"/>
        <v>1</v>
      </c>
      <c r="K29" s="32" t="s">
        <v>35</v>
      </c>
      <c r="L29" s="32" t="s">
        <v>4</v>
      </c>
      <c r="M29" s="35"/>
      <c r="N29" s="32"/>
      <c r="O29" s="32"/>
      <c r="P29" s="36"/>
      <c r="Q29" s="32"/>
      <c r="R29" s="32"/>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3">
        <f t="shared" si="1"/>
        <v>152273</v>
      </c>
      <c r="BB29" s="43">
        <f t="shared" si="2"/>
        <v>152273</v>
      </c>
      <c r="BC29" s="44" t="str">
        <f t="shared" si="3"/>
        <v>INR  One Lakh Fifty Two Thousand Two Hundred &amp; Seventy Three  Only</v>
      </c>
      <c r="IA29" s="17">
        <v>17</v>
      </c>
      <c r="IB29" s="17" t="s">
        <v>118</v>
      </c>
      <c r="IC29" s="17" t="s">
        <v>48</v>
      </c>
      <c r="ID29" s="17">
        <v>590</v>
      </c>
      <c r="IE29" s="18" t="s">
        <v>85</v>
      </c>
      <c r="IF29" s="18"/>
      <c r="IG29" s="18"/>
      <c r="IH29" s="18"/>
      <c r="II29" s="18"/>
    </row>
    <row r="30" spans="1:243" s="17" customFormat="1" ht="32.25" customHeight="1">
      <c r="A30" s="29">
        <v>18</v>
      </c>
      <c r="B30" s="62" t="s">
        <v>119</v>
      </c>
      <c r="C30" s="30" t="s">
        <v>61</v>
      </c>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IA30" s="17">
        <v>18</v>
      </c>
      <c r="IB30" s="17" t="s">
        <v>119</v>
      </c>
      <c r="IC30" s="17" t="s">
        <v>61</v>
      </c>
      <c r="IE30" s="18"/>
      <c r="IF30" s="18"/>
      <c r="IG30" s="18"/>
      <c r="IH30" s="18"/>
      <c r="II30" s="18"/>
    </row>
    <row r="31" spans="1:243" s="17" customFormat="1" ht="47.25">
      <c r="A31" s="28">
        <v>19</v>
      </c>
      <c r="B31" s="62" t="s">
        <v>118</v>
      </c>
      <c r="C31" s="30" t="s">
        <v>62</v>
      </c>
      <c r="D31" s="31">
        <v>670</v>
      </c>
      <c r="E31" s="31" t="s">
        <v>85</v>
      </c>
      <c r="F31" s="31">
        <v>297.33</v>
      </c>
      <c r="G31" s="32"/>
      <c r="H31" s="32"/>
      <c r="I31" s="33" t="s">
        <v>34</v>
      </c>
      <c r="J31" s="34">
        <f t="shared" si="0"/>
        <v>1</v>
      </c>
      <c r="K31" s="32" t="s">
        <v>35</v>
      </c>
      <c r="L31" s="32" t="s">
        <v>4</v>
      </c>
      <c r="M31" s="35"/>
      <c r="N31" s="32"/>
      <c r="O31" s="32"/>
      <c r="P31" s="36"/>
      <c r="Q31" s="32"/>
      <c r="R31" s="32"/>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3">
        <f t="shared" si="1"/>
        <v>199211</v>
      </c>
      <c r="BB31" s="43">
        <f t="shared" si="2"/>
        <v>199211</v>
      </c>
      <c r="BC31" s="44" t="str">
        <f t="shared" si="3"/>
        <v>INR  One Lakh Ninety Nine Thousand Two Hundred &amp; Eleven  Only</v>
      </c>
      <c r="IA31" s="17">
        <v>19</v>
      </c>
      <c r="IB31" s="17" t="s">
        <v>118</v>
      </c>
      <c r="IC31" s="17" t="s">
        <v>62</v>
      </c>
      <c r="ID31" s="17">
        <v>670</v>
      </c>
      <c r="IE31" s="18" t="s">
        <v>85</v>
      </c>
      <c r="IF31" s="18"/>
      <c r="IG31" s="18"/>
      <c r="IH31" s="18"/>
      <c r="II31" s="18"/>
    </row>
    <row r="32" spans="1:243" s="17" customFormat="1" ht="31.5">
      <c r="A32" s="29">
        <v>20</v>
      </c>
      <c r="B32" s="62" t="s">
        <v>120</v>
      </c>
      <c r="C32" s="30" t="s">
        <v>64</v>
      </c>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c r="IA32" s="17">
        <v>20</v>
      </c>
      <c r="IB32" s="17" t="s">
        <v>120</v>
      </c>
      <c r="IC32" s="17" t="s">
        <v>64</v>
      </c>
      <c r="IE32" s="18"/>
      <c r="IF32" s="18"/>
      <c r="IG32" s="18"/>
      <c r="IH32" s="18"/>
      <c r="II32" s="18"/>
    </row>
    <row r="33" spans="1:243" s="17" customFormat="1" ht="31.5">
      <c r="A33" s="28">
        <v>21</v>
      </c>
      <c r="B33" s="62" t="s">
        <v>121</v>
      </c>
      <c r="C33" s="30" t="s">
        <v>65</v>
      </c>
      <c r="D33" s="31">
        <v>1.8</v>
      </c>
      <c r="E33" s="31" t="s">
        <v>85</v>
      </c>
      <c r="F33" s="31">
        <v>306.31</v>
      </c>
      <c r="G33" s="32"/>
      <c r="H33" s="32"/>
      <c r="I33" s="33" t="s">
        <v>34</v>
      </c>
      <c r="J33" s="34">
        <f t="shared" si="0"/>
        <v>1</v>
      </c>
      <c r="K33" s="32" t="s">
        <v>35</v>
      </c>
      <c r="L33" s="32" t="s">
        <v>4</v>
      </c>
      <c r="M33" s="35"/>
      <c r="N33" s="32"/>
      <c r="O33" s="32"/>
      <c r="P33" s="36"/>
      <c r="Q33" s="32"/>
      <c r="R33" s="3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3">
        <f t="shared" si="1"/>
        <v>551</v>
      </c>
      <c r="BB33" s="43">
        <f t="shared" si="2"/>
        <v>551</v>
      </c>
      <c r="BC33" s="44" t="str">
        <f t="shared" si="3"/>
        <v>INR  Five Hundred &amp; Fifty One  Only</v>
      </c>
      <c r="IA33" s="17">
        <v>21</v>
      </c>
      <c r="IB33" s="17" t="s">
        <v>121</v>
      </c>
      <c r="IC33" s="17" t="s">
        <v>65</v>
      </c>
      <c r="ID33" s="17">
        <v>1.8</v>
      </c>
      <c r="IE33" s="18" t="s">
        <v>85</v>
      </c>
      <c r="IF33" s="18"/>
      <c r="IG33" s="18"/>
      <c r="IH33" s="18"/>
      <c r="II33" s="18"/>
    </row>
    <row r="34" spans="1:243" s="17" customFormat="1" ht="94.5">
      <c r="A34" s="29">
        <v>22</v>
      </c>
      <c r="B34" s="62" t="s">
        <v>97</v>
      </c>
      <c r="C34" s="30" t="s">
        <v>66</v>
      </c>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5"/>
      <c r="IA34" s="17">
        <v>22</v>
      </c>
      <c r="IB34" s="17" t="s">
        <v>97</v>
      </c>
      <c r="IC34" s="17" t="s">
        <v>66</v>
      </c>
      <c r="IE34" s="18"/>
      <c r="IF34" s="18"/>
      <c r="IG34" s="18"/>
      <c r="IH34" s="18"/>
      <c r="II34" s="18"/>
    </row>
    <row r="35" spans="1:243" s="17" customFormat="1" ht="31.5">
      <c r="A35" s="28">
        <v>23</v>
      </c>
      <c r="B35" s="62" t="s">
        <v>98</v>
      </c>
      <c r="C35" s="30" t="s">
        <v>67</v>
      </c>
      <c r="D35" s="31">
        <v>674</v>
      </c>
      <c r="E35" s="31" t="s">
        <v>85</v>
      </c>
      <c r="F35" s="31">
        <v>81.32</v>
      </c>
      <c r="G35" s="32"/>
      <c r="H35" s="32"/>
      <c r="I35" s="33" t="s">
        <v>34</v>
      </c>
      <c r="J35" s="34">
        <f t="shared" si="0"/>
        <v>1</v>
      </c>
      <c r="K35" s="32" t="s">
        <v>35</v>
      </c>
      <c r="L35" s="32" t="s">
        <v>4</v>
      </c>
      <c r="M35" s="35"/>
      <c r="N35" s="32"/>
      <c r="O35" s="32"/>
      <c r="P35" s="36"/>
      <c r="Q35" s="32"/>
      <c r="R35" s="32"/>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3">
        <f t="shared" si="1"/>
        <v>54810</v>
      </c>
      <c r="BB35" s="43">
        <f t="shared" si="2"/>
        <v>54810</v>
      </c>
      <c r="BC35" s="44" t="str">
        <f t="shared" si="3"/>
        <v>INR  Fifty Four Thousand Eight Hundred &amp; Ten  Only</v>
      </c>
      <c r="IA35" s="17">
        <v>23</v>
      </c>
      <c r="IB35" s="17" t="s">
        <v>98</v>
      </c>
      <c r="IC35" s="17" t="s">
        <v>67</v>
      </c>
      <c r="ID35" s="17">
        <v>674</v>
      </c>
      <c r="IE35" s="18" t="s">
        <v>85</v>
      </c>
      <c r="IF35" s="18"/>
      <c r="IG35" s="18"/>
      <c r="IH35" s="18"/>
      <c r="II35" s="18"/>
    </row>
    <row r="36" spans="1:243" s="17" customFormat="1" ht="31.5">
      <c r="A36" s="29">
        <v>24</v>
      </c>
      <c r="B36" s="62" t="s">
        <v>99</v>
      </c>
      <c r="C36" s="30" t="s">
        <v>68</v>
      </c>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c r="IA36" s="17">
        <v>24</v>
      </c>
      <c r="IB36" s="17" t="s">
        <v>99</v>
      </c>
      <c r="IC36" s="17" t="s">
        <v>68</v>
      </c>
      <c r="IE36" s="18"/>
      <c r="IF36" s="18"/>
      <c r="IG36" s="18"/>
      <c r="IH36" s="18"/>
      <c r="II36" s="18"/>
    </row>
    <row r="37" spans="1:243" s="17" customFormat="1" ht="17.25" customHeight="1">
      <c r="A37" s="28">
        <v>25</v>
      </c>
      <c r="B37" s="62" t="s">
        <v>100</v>
      </c>
      <c r="C37" s="30" t="s">
        <v>69</v>
      </c>
      <c r="D37" s="31">
        <v>525</v>
      </c>
      <c r="E37" s="31" t="s">
        <v>85</v>
      </c>
      <c r="F37" s="31">
        <v>146.3</v>
      </c>
      <c r="G37" s="32"/>
      <c r="H37" s="32"/>
      <c r="I37" s="33" t="s">
        <v>34</v>
      </c>
      <c r="J37" s="34">
        <f t="shared" si="0"/>
        <v>1</v>
      </c>
      <c r="K37" s="32" t="s">
        <v>35</v>
      </c>
      <c r="L37" s="32" t="s">
        <v>4</v>
      </c>
      <c r="M37" s="35"/>
      <c r="N37" s="32"/>
      <c r="O37" s="32"/>
      <c r="P37" s="36"/>
      <c r="Q37" s="32"/>
      <c r="R37" s="3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3">
        <f t="shared" si="1"/>
        <v>76808</v>
      </c>
      <c r="BB37" s="43">
        <f t="shared" si="2"/>
        <v>76808</v>
      </c>
      <c r="BC37" s="44" t="str">
        <f t="shared" si="3"/>
        <v>INR  Seventy Six Thousand Eight Hundred &amp; Eight  Only</v>
      </c>
      <c r="IA37" s="17">
        <v>25</v>
      </c>
      <c r="IB37" s="17" t="s">
        <v>100</v>
      </c>
      <c r="IC37" s="17" t="s">
        <v>69</v>
      </c>
      <c r="ID37" s="17">
        <v>525</v>
      </c>
      <c r="IE37" s="18" t="s">
        <v>85</v>
      </c>
      <c r="IF37" s="18"/>
      <c r="IG37" s="18"/>
      <c r="IH37" s="18"/>
      <c r="II37" s="18"/>
    </row>
    <row r="38" spans="1:243" s="17" customFormat="1" ht="52.5" customHeight="1">
      <c r="A38" s="29">
        <v>26</v>
      </c>
      <c r="B38" s="62" t="s">
        <v>102</v>
      </c>
      <c r="C38" s="30" t="s">
        <v>70</v>
      </c>
      <c r="D38" s="31">
        <v>1202</v>
      </c>
      <c r="E38" s="31" t="s">
        <v>85</v>
      </c>
      <c r="F38" s="31">
        <v>108.59</v>
      </c>
      <c r="G38" s="32"/>
      <c r="H38" s="32"/>
      <c r="I38" s="33" t="s">
        <v>34</v>
      </c>
      <c r="J38" s="34">
        <f t="shared" si="0"/>
        <v>1</v>
      </c>
      <c r="K38" s="32" t="s">
        <v>35</v>
      </c>
      <c r="L38" s="32" t="s">
        <v>4</v>
      </c>
      <c r="M38" s="35"/>
      <c r="N38" s="32"/>
      <c r="O38" s="32"/>
      <c r="P38" s="36"/>
      <c r="Q38" s="32"/>
      <c r="R38" s="32"/>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3">
        <f t="shared" si="1"/>
        <v>130525</v>
      </c>
      <c r="BB38" s="43">
        <f t="shared" si="2"/>
        <v>130525</v>
      </c>
      <c r="BC38" s="44" t="str">
        <f t="shared" si="3"/>
        <v>INR  One Lakh Thirty Thousand Five Hundred &amp; Twenty Five  Only</v>
      </c>
      <c r="IA38" s="17">
        <v>26</v>
      </c>
      <c r="IB38" s="17" t="s">
        <v>102</v>
      </c>
      <c r="IC38" s="17" t="s">
        <v>70</v>
      </c>
      <c r="ID38" s="17">
        <v>1202</v>
      </c>
      <c r="IE38" s="18" t="s">
        <v>85</v>
      </c>
      <c r="IF38" s="18"/>
      <c r="IG38" s="18"/>
      <c r="IH38" s="18"/>
      <c r="II38" s="18"/>
    </row>
    <row r="39" spans="1:243" s="17" customFormat="1" ht="63">
      <c r="A39" s="28">
        <v>27</v>
      </c>
      <c r="B39" s="62" t="s">
        <v>104</v>
      </c>
      <c r="C39" s="30" t="s">
        <v>71</v>
      </c>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5"/>
      <c r="IA39" s="17">
        <v>27</v>
      </c>
      <c r="IB39" s="17" t="s">
        <v>104</v>
      </c>
      <c r="IC39" s="17" t="s">
        <v>71</v>
      </c>
      <c r="IE39" s="18"/>
      <c r="IF39" s="18"/>
      <c r="IG39" s="18"/>
      <c r="IH39" s="18"/>
      <c r="II39" s="18"/>
    </row>
    <row r="40" spans="1:243" s="17" customFormat="1" ht="24" customHeight="1">
      <c r="A40" s="29">
        <v>28</v>
      </c>
      <c r="B40" s="62" t="s">
        <v>103</v>
      </c>
      <c r="C40" s="30" t="s">
        <v>72</v>
      </c>
      <c r="D40" s="31">
        <v>5</v>
      </c>
      <c r="E40" s="31" t="s">
        <v>85</v>
      </c>
      <c r="F40" s="31">
        <v>49.8</v>
      </c>
      <c r="G40" s="32"/>
      <c r="H40" s="32"/>
      <c r="I40" s="33" t="s">
        <v>34</v>
      </c>
      <c r="J40" s="34">
        <f t="shared" si="0"/>
        <v>1</v>
      </c>
      <c r="K40" s="32" t="s">
        <v>35</v>
      </c>
      <c r="L40" s="32" t="s">
        <v>4</v>
      </c>
      <c r="M40" s="35"/>
      <c r="N40" s="32"/>
      <c r="O40" s="32"/>
      <c r="P40" s="36"/>
      <c r="Q40" s="32"/>
      <c r="R40" s="32"/>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3">
        <f t="shared" si="1"/>
        <v>249</v>
      </c>
      <c r="BB40" s="43">
        <f t="shared" si="2"/>
        <v>249</v>
      </c>
      <c r="BC40" s="44" t="str">
        <f t="shared" si="3"/>
        <v>INR  Two Hundred &amp; Forty Nine  Only</v>
      </c>
      <c r="IA40" s="17">
        <v>28</v>
      </c>
      <c r="IB40" s="17" t="s">
        <v>103</v>
      </c>
      <c r="IC40" s="17" t="s">
        <v>72</v>
      </c>
      <c r="ID40" s="17">
        <v>5</v>
      </c>
      <c r="IE40" s="18" t="s">
        <v>85</v>
      </c>
      <c r="IF40" s="18"/>
      <c r="IG40" s="18"/>
      <c r="IH40" s="18"/>
      <c r="II40" s="18"/>
    </row>
    <row r="41" spans="1:243" s="17" customFormat="1" ht="52.5" customHeight="1">
      <c r="A41" s="28">
        <v>29</v>
      </c>
      <c r="B41" s="62" t="s">
        <v>101</v>
      </c>
      <c r="C41" s="30" t="s">
        <v>73</v>
      </c>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5"/>
      <c r="IA41" s="17">
        <v>29</v>
      </c>
      <c r="IB41" s="17" t="s">
        <v>101</v>
      </c>
      <c r="IC41" s="17" t="s">
        <v>73</v>
      </c>
      <c r="IE41" s="18"/>
      <c r="IF41" s="18"/>
      <c r="IG41" s="18"/>
      <c r="IH41" s="18"/>
      <c r="II41" s="18"/>
    </row>
    <row r="42" spans="1:243" s="17" customFormat="1" ht="30.75" customHeight="1">
      <c r="A42" s="29">
        <v>30</v>
      </c>
      <c r="B42" s="62" t="s">
        <v>105</v>
      </c>
      <c r="C42" s="30" t="s">
        <v>74</v>
      </c>
      <c r="D42" s="31">
        <v>135</v>
      </c>
      <c r="E42" s="31" t="s">
        <v>85</v>
      </c>
      <c r="F42" s="31">
        <v>75.89</v>
      </c>
      <c r="G42" s="32"/>
      <c r="H42" s="32"/>
      <c r="I42" s="33" t="s">
        <v>34</v>
      </c>
      <c r="J42" s="34">
        <f t="shared" si="0"/>
        <v>1</v>
      </c>
      <c r="K42" s="32" t="s">
        <v>35</v>
      </c>
      <c r="L42" s="32" t="s">
        <v>4</v>
      </c>
      <c r="M42" s="35"/>
      <c r="N42" s="32"/>
      <c r="O42" s="32"/>
      <c r="P42" s="36"/>
      <c r="Q42" s="32"/>
      <c r="R42" s="32"/>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3">
        <f t="shared" si="1"/>
        <v>10245</v>
      </c>
      <c r="BB42" s="43">
        <f t="shared" si="2"/>
        <v>10245</v>
      </c>
      <c r="BC42" s="44" t="str">
        <f t="shared" si="3"/>
        <v>INR  Ten Thousand Two Hundred &amp; Forty Five  Only</v>
      </c>
      <c r="IA42" s="17">
        <v>30</v>
      </c>
      <c r="IB42" s="17" t="s">
        <v>105</v>
      </c>
      <c r="IC42" s="17" t="s">
        <v>74</v>
      </c>
      <c r="ID42" s="17">
        <v>135</v>
      </c>
      <c r="IE42" s="26" t="s">
        <v>85</v>
      </c>
      <c r="IF42" s="18"/>
      <c r="IG42" s="18"/>
      <c r="IH42" s="18"/>
      <c r="II42" s="18"/>
    </row>
    <row r="43" spans="1:243" s="17" customFormat="1" ht="31.5">
      <c r="A43" s="28">
        <v>31</v>
      </c>
      <c r="B43" s="62" t="s">
        <v>99</v>
      </c>
      <c r="C43" s="30" t="s">
        <v>75</v>
      </c>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5"/>
      <c r="IA43" s="17">
        <v>31</v>
      </c>
      <c r="IB43" s="17" t="s">
        <v>99</v>
      </c>
      <c r="IC43" s="17" t="s">
        <v>75</v>
      </c>
      <c r="IE43" s="18"/>
      <c r="IF43" s="18"/>
      <c r="IG43" s="18"/>
      <c r="IH43" s="18"/>
      <c r="II43" s="18"/>
    </row>
    <row r="44" spans="1:243" s="17" customFormat="1" ht="47.25">
      <c r="A44" s="29">
        <v>32</v>
      </c>
      <c r="B44" s="62" t="s">
        <v>106</v>
      </c>
      <c r="C44" s="30" t="s">
        <v>76</v>
      </c>
      <c r="D44" s="31">
        <v>66</v>
      </c>
      <c r="E44" s="31" t="s">
        <v>85</v>
      </c>
      <c r="F44" s="31">
        <v>97.85</v>
      </c>
      <c r="G44" s="32"/>
      <c r="H44" s="32"/>
      <c r="I44" s="33" t="s">
        <v>34</v>
      </c>
      <c r="J44" s="34">
        <f t="shared" si="0"/>
        <v>1</v>
      </c>
      <c r="K44" s="32" t="s">
        <v>35</v>
      </c>
      <c r="L44" s="32" t="s">
        <v>4</v>
      </c>
      <c r="M44" s="35"/>
      <c r="N44" s="32"/>
      <c r="O44" s="32"/>
      <c r="P44" s="36"/>
      <c r="Q44" s="32"/>
      <c r="R44" s="32"/>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3">
        <f t="shared" si="1"/>
        <v>6458</v>
      </c>
      <c r="BB44" s="43">
        <f t="shared" si="2"/>
        <v>6458</v>
      </c>
      <c r="BC44" s="44" t="str">
        <f t="shared" si="3"/>
        <v>INR  Six Thousand Four Hundred &amp; Fifty Eight  Only</v>
      </c>
      <c r="IA44" s="17">
        <v>32</v>
      </c>
      <c r="IB44" s="17" t="s">
        <v>106</v>
      </c>
      <c r="IC44" s="17" t="s">
        <v>76</v>
      </c>
      <c r="ID44" s="17">
        <v>66</v>
      </c>
      <c r="IE44" s="18" t="s">
        <v>85</v>
      </c>
      <c r="IF44" s="18"/>
      <c r="IG44" s="18"/>
      <c r="IH44" s="18"/>
      <c r="II44" s="18"/>
    </row>
    <row r="45" spans="1:243" s="17" customFormat="1" ht="15.75">
      <c r="A45" s="28">
        <v>33</v>
      </c>
      <c r="B45" s="62" t="s">
        <v>107</v>
      </c>
      <c r="C45" s="30" t="s">
        <v>77</v>
      </c>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5"/>
      <c r="IA45" s="17">
        <v>33</v>
      </c>
      <c r="IB45" s="17" t="s">
        <v>107</v>
      </c>
      <c r="IC45" s="17" t="s">
        <v>77</v>
      </c>
      <c r="IE45" s="18"/>
      <c r="IF45" s="18"/>
      <c r="IG45" s="18"/>
      <c r="IH45" s="18"/>
      <c r="II45" s="18"/>
    </row>
    <row r="46" spans="1:243" s="17" customFormat="1" ht="346.5">
      <c r="A46" s="29">
        <v>34</v>
      </c>
      <c r="B46" s="62" t="s">
        <v>122</v>
      </c>
      <c r="C46" s="30" t="s">
        <v>78</v>
      </c>
      <c r="D46" s="31">
        <v>535</v>
      </c>
      <c r="E46" s="31" t="s">
        <v>85</v>
      </c>
      <c r="F46" s="31">
        <v>249.89</v>
      </c>
      <c r="G46" s="32"/>
      <c r="H46" s="32"/>
      <c r="I46" s="33" t="s">
        <v>34</v>
      </c>
      <c r="J46" s="34">
        <f t="shared" si="0"/>
        <v>1</v>
      </c>
      <c r="K46" s="32" t="s">
        <v>35</v>
      </c>
      <c r="L46" s="32" t="s">
        <v>4</v>
      </c>
      <c r="M46" s="35"/>
      <c r="N46" s="32"/>
      <c r="O46" s="32"/>
      <c r="P46" s="36"/>
      <c r="Q46" s="32"/>
      <c r="R46" s="32"/>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3">
        <f t="shared" si="1"/>
        <v>133691</v>
      </c>
      <c r="BB46" s="43">
        <f t="shared" si="2"/>
        <v>133691</v>
      </c>
      <c r="BC46" s="44" t="str">
        <f t="shared" si="3"/>
        <v>INR  One Lakh Thirty Three Thousand Six Hundred &amp; Ninety One  Only</v>
      </c>
      <c r="IA46" s="17">
        <v>34</v>
      </c>
      <c r="IB46" s="17" t="s">
        <v>122</v>
      </c>
      <c r="IC46" s="17" t="s">
        <v>78</v>
      </c>
      <c r="ID46" s="17">
        <v>535</v>
      </c>
      <c r="IE46" s="18" t="s">
        <v>85</v>
      </c>
      <c r="IF46" s="18"/>
      <c r="IG46" s="18"/>
      <c r="IH46" s="18"/>
      <c r="II46" s="18"/>
    </row>
    <row r="47" spans="1:243" s="17" customFormat="1" ht="15.75">
      <c r="A47" s="28">
        <v>35</v>
      </c>
      <c r="B47" s="62" t="s">
        <v>108</v>
      </c>
      <c r="C47" s="30" t="s">
        <v>79</v>
      </c>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5"/>
      <c r="IA47" s="17">
        <v>35</v>
      </c>
      <c r="IB47" s="17" t="s">
        <v>108</v>
      </c>
      <c r="IC47" s="17" t="s">
        <v>79</v>
      </c>
      <c r="IE47" s="18"/>
      <c r="IF47" s="18"/>
      <c r="IG47" s="18"/>
      <c r="IH47" s="18"/>
      <c r="II47" s="18"/>
    </row>
    <row r="48" spans="1:243" s="17" customFormat="1" ht="157.5">
      <c r="A48" s="29">
        <v>36</v>
      </c>
      <c r="B48" s="62" t="s">
        <v>123</v>
      </c>
      <c r="C48" s="30" t="s">
        <v>80</v>
      </c>
      <c r="D48" s="31">
        <v>7.8</v>
      </c>
      <c r="E48" s="31" t="s">
        <v>109</v>
      </c>
      <c r="F48" s="31">
        <v>7257.83</v>
      </c>
      <c r="G48" s="32"/>
      <c r="H48" s="32"/>
      <c r="I48" s="33" t="s">
        <v>34</v>
      </c>
      <c r="J48" s="34">
        <f t="shared" si="0"/>
        <v>1</v>
      </c>
      <c r="K48" s="32" t="s">
        <v>35</v>
      </c>
      <c r="L48" s="32" t="s">
        <v>4</v>
      </c>
      <c r="M48" s="35"/>
      <c r="N48" s="32"/>
      <c r="O48" s="32"/>
      <c r="P48" s="36"/>
      <c r="Q48" s="32"/>
      <c r="R48" s="32"/>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3">
        <f t="shared" si="1"/>
        <v>56611</v>
      </c>
      <c r="BB48" s="43">
        <f t="shared" si="2"/>
        <v>56611</v>
      </c>
      <c r="BC48" s="44" t="str">
        <f t="shared" si="3"/>
        <v>INR  Fifty Six Thousand Six Hundred &amp; Eleven  Only</v>
      </c>
      <c r="IA48" s="17">
        <v>36</v>
      </c>
      <c r="IB48" s="17" t="s">
        <v>123</v>
      </c>
      <c r="IC48" s="17" t="s">
        <v>80</v>
      </c>
      <c r="ID48" s="17">
        <v>7.8</v>
      </c>
      <c r="IE48" s="26" t="s">
        <v>109</v>
      </c>
      <c r="IF48" s="18"/>
      <c r="IG48" s="18"/>
      <c r="IH48" s="18"/>
      <c r="II48" s="18"/>
    </row>
    <row r="49" spans="1:243" s="17" customFormat="1" ht="15.75">
      <c r="A49" s="28">
        <v>37</v>
      </c>
      <c r="B49" s="62" t="s">
        <v>126</v>
      </c>
      <c r="C49" s="30" t="s">
        <v>81</v>
      </c>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5"/>
      <c r="IA49" s="17">
        <v>37</v>
      </c>
      <c r="IB49" s="17" t="s">
        <v>126</v>
      </c>
      <c r="IC49" s="17" t="s">
        <v>81</v>
      </c>
      <c r="IE49" s="18"/>
      <c r="IF49" s="18"/>
      <c r="IG49" s="18"/>
      <c r="IH49" s="18"/>
      <c r="II49" s="18"/>
    </row>
    <row r="50" spans="1:243" s="17" customFormat="1" ht="102.75" customHeight="1">
      <c r="A50" s="29">
        <v>38</v>
      </c>
      <c r="B50" s="62" t="s">
        <v>112</v>
      </c>
      <c r="C50" s="30" t="s">
        <v>82</v>
      </c>
      <c r="D50" s="31">
        <v>1.1</v>
      </c>
      <c r="E50" s="31" t="s">
        <v>111</v>
      </c>
      <c r="F50" s="31">
        <v>5225.52</v>
      </c>
      <c r="G50" s="32"/>
      <c r="H50" s="32"/>
      <c r="I50" s="33" t="s">
        <v>34</v>
      </c>
      <c r="J50" s="34">
        <f t="shared" si="0"/>
        <v>1</v>
      </c>
      <c r="K50" s="32" t="s">
        <v>35</v>
      </c>
      <c r="L50" s="32" t="s">
        <v>4</v>
      </c>
      <c r="M50" s="35"/>
      <c r="N50" s="32"/>
      <c r="O50" s="32"/>
      <c r="P50" s="36"/>
      <c r="Q50" s="32"/>
      <c r="R50" s="32"/>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3">
        <f t="shared" si="1"/>
        <v>5748</v>
      </c>
      <c r="BB50" s="43">
        <f t="shared" si="2"/>
        <v>5748</v>
      </c>
      <c r="BC50" s="44" t="str">
        <f t="shared" si="3"/>
        <v>INR  Five Thousand Seven Hundred &amp; Forty Eight  Only</v>
      </c>
      <c r="IA50" s="17">
        <v>38</v>
      </c>
      <c r="IB50" s="27" t="s">
        <v>112</v>
      </c>
      <c r="IC50" s="17" t="s">
        <v>82</v>
      </c>
      <c r="ID50" s="17">
        <v>1.1</v>
      </c>
      <c r="IE50" s="18" t="s">
        <v>111</v>
      </c>
      <c r="IF50" s="18"/>
      <c r="IG50" s="18"/>
      <c r="IH50" s="18"/>
      <c r="II50" s="18"/>
    </row>
    <row r="51" spans="1:243" s="17" customFormat="1" ht="110.25">
      <c r="A51" s="28">
        <v>39</v>
      </c>
      <c r="B51" s="62" t="s">
        <v>124</v>
      </c>
      <c r="C51" s="30" t="s">
        <v>83</v>
      </c>
      <c r="D51" s="31">
        <v>21</v>
      </c>
      <c r="E51" s="31" t="s">
        <v>85</v>
      </c>
      <c r="F51" s="31">
        <v>8288.47</v>
      </c>
      <c r="G51" s="32"/>
      <c r="H51" s="32"/>
      <c r="I51" s="33" t="s">
        <v>34</v>
      </c>
      <c r="J51" s="34">
        <f t="shared" si="0"/>
        <v>1</v>
      </c>
      <c r="K51" s="32" t="s">
        <v>35</v>
      </c>
      <c r="L51" s="32" t="s">
        <v>4</v>
      </c>
      <c r="M51" s="35"/>
      <c r="N51" s="32"/>
      <c r="O51" s="32"/>
      <c r="P51" s="36"/>
      <c r="Q51" s="32"/>
      <c r="R51" s="32"/>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3">
        <f t="shared" si="1"/>
        <v>174058</v>
      </c>
      <c r="BB51" s="43">
        <f t="shared" si="2"/>
        <v>174058</v>
      </c>
      <c r="BC51" s="44" t="str">
        <f t="shared" si="3"/>
        <v>INR  One Lakh Seventy Four Thousand  &amp;Fifty Eight  Only</v>
      </c>
      <c r="IA51" s="17">
        <v>39</v>
      </c>
      <c r="IB51" s="17" t="s">
        <v>124</v>
      </c>
      <c r="IC51" s="17" t="s">
        <v>83</v>
      </c>
      <c r="ID51" s="17">
        <v>21</v>
      </c>
      <c r="IE51" s="18" t="s">
        <v>85</v>
      </c>
      <c r="IF51" s="18"/>
      <c r="IG51" s="18"/>
      <c r="IH51" s="18"/>
      <c r="II51" s="18"/>
    </row>
    <row r="52" spans="1:243" s="17" customFormat="1" ht="126">
      <c r="A52" s="29">
        <v>40</v>
      </c>
      <c r="B52" s="62" t="s">
        <v>125</v>
      </c>
      <c r="C52" s="30" t="s">
        <v>84</v>
      </c>
      <c r="D52" s="31">
        <v>4.15</v>
      </c>
      <c r="E52" s="31" t="s">
        <v>85</v>
      </c>
      <c r="F52" s="31">
        <v>16402.46</v>
      </c>
      <c r="G52" s="32"/>
      <c r="H52" s="32"/>
      <c r="I52" s="33" t="s">
        <v>34</v>
      </c>
      <c r="J52" s="34">
        <f t="shared" si="0"/>
        <v>1</v>
      </c>
      <c r="K52" s="32" t="s">
        <v>35</v>
      </c>
      <c r="L52" s="32" t="s">
        <v>4</v>
      </c>
      <c r="M52" s="35"/>
      <c r="N52" s="32"/>
      <c r="O52" s="32"/>
      <c r="P52" s="36"/>
      <c r="Q52" s="32"/>
      <c r="R52" s="32"/>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3">
        <f t="shared" si="1"/>
        <v>68070</v>
      </c>
      <c r="BB52" s="43">
        <f t="shared" si="2"/>
        <v>68070</v>
      </c>
      <c r="BC52" s="44" t="str">
        <f t="shared" si="3"/>
        <v>INR  Sixty Eight Thousand  &amp;Seventy  Only</v>
      </c>
      <c r="IA52" s="17">
        <v>40</v>
      </c>
      <c r="IB52" s="17" t="s">
        <v>125</v>
      </c>
      <c r="IC52" s="17" t="s">
        <v>84</v>
      </c>
      <c r="ID52" s="17">
        <v>4.15</v>
      </c>
      <c r="IE52" s="18" t="s">
        <v>85</v>
      </c>
      <c r="IF52" s="18"/>
      <c r="IG52" s="18"/>
      <c r="IH52" s="18"/>
      <c r="II52" s="18"/>
    </row>
    <row r="53" spans="1:55" ht="48" customHeight="1">
      <c r="A53" s="21" t="s">
        <v>36</v>
      </c>
      <c r="B53" s="37"/>
      <c r="C53" s="38"/>
      <c r="D53" s="45"/>
      <c r="E53" s="45"/>
      <c r="F53" s="45"/>
      <c r="G53" s="45"/>
      <c r="H53" s="46"/>
      <c r="I53" s="46"/>
      <c r="J53" s="46"/>
      <c r="K53" s="46"/>
      <c r="L53" s="47"/>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9">
        <f>SUM(BA14:BA52)</f>
        <v>1185568</v>
      </c>
      <c r="BB53" s="50" t="e">
        <f>SUM(#REF!)</f>
        <v>#REF!</v>
      </c>
      <c r="BC53" s="51" t="str">
        <f>SpellNumber(L53,BA53)</f>
        <v>  Eleven Lakh Eighty Five Thousand Five Hundred &amp; Sixty Eight  Only</v>
      </c>
    </row>
    <row r="54" spans="1:55" ht="24" customHeight="1">
      <c r="A54" s="22" t="s">
        <v>37</v>
      </c>
      <c r="B54" s="39"/>
      <c r="C54" s="40"/>
      <c r="D54" s="52"/>
      <c r="E54" s="53" t="s">
        <v>42</v>
      </c>
      <c r="F54" s="41"/>
      <c r="G54" s="54"/>
      <c r="H54" s="55"/>
      <c r="I54" s="55"/>
      <c r="J54" s="55"/>
      <c r="K54" s="52"/>
      <c r="L54" s="56"/>
      <c r="M54" s="57"/>
      <c r="N54" s="58"/>
      <c r="O54" s="48"/>
      <c r="P54" s="48"/>
      <c r="Q54" s="48"/>
      <c r="R54" s="48"/>
      <c r="S54" s="4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IF(ISBLANK(F54),0,IF(E54="Excess (+)",ROUND(BA53+(BA53*F54),2),IF(E54="Less (-)",ROUND(BA53+(BA53*F54*(-1)),2),IF(E54="At Par",BA53,0))))</f>
        <v>0</v>
      </c>
      <c r="BB54" s="60">
        <f>ROUND(BA54,0)</f>
        <v>0</v>
      </c>
      <c r="BC54" s="61" t="str">
        <f>SpellNumber($E$2,BB54)</f>
        <v>INR Zero Only</v>
      </c>
    </row>
    <row r="55" spans="1:55" ht="18" customHeight="1">
      <c r="A55" s="21" t="s">
        <v>38</v>
      </c>
      <c r="B55" s="42"/>
      <c r="C55" s="66" t="str">
        <f>SpellNumber($E$2,BB54)</f>
        <v>INR Zero Only</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row>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sheetData>
  <sheetProtection password="D850" sheet="1"/>
  <autoFilter ref="A11:BC55"/>
  <mergeCells count="27">
    <mergeCell ref="D18:BC18"/>
    <mergeCell ref="D27:BC27"/>
    <mergeCell ref="D30:BC30"/>
    <mergeCell ref="D39:BC39"/>
    <mergeCell ref="D43:BC43"/>
    <mergeCell ref="D45:BC45"/>
    <mergeCell ref="D24:BC24"/>
    <mergeCell ref="D47:BC47"/>
    <mergeCell ref="D49:BC49"/>
    <mergeCell ref="C55:BC55"/>
    <mergeCell ref="A9:BC9"/>
    <mergeCell ref="A1:L1"/>
    <mergeCell ref="A4:BC4"/>
    <mergeCell ref="A5:BC5"/>
    <mergeCell ref="A6:BC6"/>
    <mergeCell ref="A7:BC7"/>
    <mergeCell ref="B8:BC8"/>
    <mergeCell ref="D13:BC13"/>
    <mergeCell ref="D41:BC41"/>
    <mergeCell ref="D28:BC28"/>
    <mergeCell ref="D32:BC32"/>
    <mergeCell ref="D34:BC34"/>
    <mergeCell ref="D36:BC36"/>
    <mergeCell ref="D14:BC14"/>
    <mergeCell ref="D16:BC16"/>
    <mergeCell ref="D19:BC19"/>
    <mergeCell ref="D23:BC23"/>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list" allowBlank="1" showErrorMessage="1" sqref="E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allowBlank="1" showErrorMessage="1" sqref="D13:D14 K15 D16 K17 D18:D19 K20:K22 D23:D24 K25:K26 D27:D28 K29 D30 K31 D32 K33 D34 K35 D36 K37:K38 D39 K40 D41 K42 D43 K44 D45 K46 D47 K48 K50:K52 D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 A15 A17 A19 A21 A23 A25 A27 A29 A31 A33 A35 A37 A39 A41 A43 A45 A47 A49 A5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7:H17 G20:H22 G25:H26 G29:H29 G31:H31 G33:H33 G35:H35 G37:H38 G40:H40 G42:H42 G44:H44 G46:H46 G48:H48 G50:H52">
      <formula1>0</formula1>
      <formula2>999999999999999</formula2>
    </dataValidation>
    <dataValidation allowBlank="1" showInputMessage="1" showErrorMessage="1" promptTitle="Addition / Deduction" prompt="Please Choose the correct One" sqref="J15 J17 J20:J22 J25:J26 J29 J31 J33 J35 J37:J38 J40 J42 J44 J46 J48 J50:J52">
      <formula1>0</formula1>
      <formula2>0</formula2>
    </dataValidation>
    <dataValidation type="list" showErrorMessage="1" sqref="I15 I17 I20:I22 I25:I26 I29 I31 I33 I35 I37:I38 I40 I42 I44 I46 I48 I50:I5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2 N25:O26 N29:O29 N31:O31 N33:O33 N35:O35 N37:O38 N40:O40 N42:O42 N44:O44 N46:O46 N48:O48 N50: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2 R25:R26 R29 R31 R33 R35 R37:R38 R40 R42 R44 R46 R48 R50: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2 Q25:Q26 Q29 Q31 Q33 Q35 Q37:Q38 Q40 Q42 Q44 Q46 Q48 Q50:Q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2 M25:M26 M29 M31 M33 M35 M37:M38 M40 M42 M44 M46 M48 M50:M5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F22 F25:F26 F29 F31 F33 F35 F37:F38 F40 F42 F44 F46 F48 F50:F52">
      <formula1>0</formula1>
      <formula2>999999999999999</formula2>
    </dataValidation>
    <dataValidation type="list" allowBlank="1" showInputMessage="1" showErrorMessage="1" sqref="L50 L13 L14 L15 L16 L17 L18 L19 L20 L21 L22 L23 L24 L25 L26 L27 L28 L29 L30 L31 L32 L33 L34 L35 L36 L37 L38 L39 L40 L41 L42 L43 L44 L45 L46 L47 L48 L49 L52 L51">
      <formula1>"INR"</formula1>
    </dataValidation>
    <dataValidation allowBlank="1" showInputMessage="1" showErrorMessage="1" promptTitle="Itemcode/Make" prompt="Please enter text" sqref="C13:C52">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2" t="s">
        <v>39</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2023-12-29T10:42:04Z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