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<sst xmlns="http://schemas.openxmlformats.org/spreadsheetml/2006/main" count="607" uniqueCount="217">
  <si>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</si>
  <si>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</si>
  <si>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</si>
  <si>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</si>
  <si>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</si>
  <si>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</si>
  <si>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</si>
  <si>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</si>
  <si>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</si>
  <si>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</si>
  <si>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</si>
  <si>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</si>
  <si>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</si>
  <si>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</si>
  <si>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</si>
  <si>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</si>
  <si>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</si>
  <si>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</si>
  <si>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</si>
  <si>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</si>
  <si>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</si>
  <si>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</si>
  <si>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</si>
  <si>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</si>
  <si>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</si>
  <si>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</si>
  <si>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</si>
  <si>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</si>
  <si>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</si>
  <si>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</si>
  <si>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</si>
  <si>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</si>
  <si>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</si>
  <si>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</si>
  <si>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</si>
  <si>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</si>
  <si>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</si>
  <si>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</si>
  <si>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</si>
  <si>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</si>
  <si>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</si>
  <si>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</si>
  <si>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</si>
  <si>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</si>
  <si>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</si>
  <si>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</si>
  <si>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</si>
  <si>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</si>
  <si>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</si>
  <si>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</si>
  <si>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</si>
  <si>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</si>
  <si>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</si>
  <si>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</si>
  <si>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</si>
  <si>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</si>
  <si>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</si>
  <si>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</si>
  <si>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</si>
  <si>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</si>
  <si>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</si>
  <si>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</si>
  <si>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</si>
  <si>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Tender Inviting Authority: DOIP, IIT, Kanpur</t>
  </si>
  <si>
    <t>item no.21</t>
  </si>
  <si>
    <t>item no.22</t>
  </si>
  <si>
    <t>item no.23</t>
  </si>
  <si>
    <t>item no.24</t>
  </si>
  <si>
    <t>item no.25</t>
  </si>
  <si>
    <t>item no.26</t>
  </si>
  <si>
    <t>item no.27</t>
  </si>
  <si>
    <t>item no.28</t>
  </si>
  <si>
    <t>item no.29</t>
  </si>
  <si>
    <t>item no.30</t>
  </si>
  <si>
    <t>item no.31</t>
  </si>
  <si>
    <t>item no.33</t>
  </si>
  <si>
    <t>item no.34</t>
  </si>
  <si>
    <t>item no.35</t>
  </si>
  <si>
    <t>item no.36</t>
  </si>
  <si>
    <t>item no.37</t>
  </si>
  <si>
    <t>item no.38</t>
  </si>
  <si>
    <t>item no.39</t>
  </si>
  <si>
    <t>item no.40</t>
  </si>
  <si>
    <t>item no.41</t>
  </si>
  <si>
    <t>sqm</t>
  </si>
  <si>
    <t>EARTH WORK</t>
  </si>
  <si>
    <t>All kinds of soil</t>
  </si>
  <si>
    <t>All kinds of soil.</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</si>
  <si>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</si>
  <si>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</si>
  <si>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</si>
  <si>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</si>
  <si>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</si>
  <si>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</si>
  <si>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</si>
  <si>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</si>
  <si>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</si>
  <si>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cum</t>
  </si>
  <si>
    <t>metre</t>
  </si>
  <si>
    <t>Cum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</si>
  <si>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</si>
  <si>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</si>
  <si>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</si>
  <si>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Brick edging 7cm wide 11.4 cm deep to plinth protection with common burnt clay F.P.S. (non modular) bricks of class designation 7.5 including grouting with cement mortar 1:4 (1 cement : 4 fine sand).</t>
  </si>
  <si>
    <t>1:6 (1 cement: 6 coarse sand)</t>
  </si>
  <si>
    <t>15 mm cement plaster on rough side of single or half brick wall of mix:</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</si>
  <si>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</si>
  <si>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</si>
  <si>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Surface dressing of the ground including removing vegetation and in- equalities not exceeding 15 cm deep and disposal of rubbish, lead up to 50 m and lift up to 1.5 m.</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</si>
  <si>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</si>
  <si>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</si>
  <si>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</si>
  <si>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</si>
  <si>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 (copper oxidized as per IS: 1378)</t>
  </si>
  <si>
    <t>300x16 mm</t>
  </si>
  <si>
    <t>Providing and fixing ISI marked oxidised M.S. handles conforming to IS:4992 with necessary screws etc. complete : (copper oxidized as per IS: 1378)</t>
  </si>
  <si>
    <t>125 mm</t>
  </si>
  <si>
    <t>Providing and fixing factory made uPVC glazed/wire mesh windows/doors comprising of lead free uPVC  multi-chambered  frame,  sash  and  mullion/coupler  (where  ever  required)  extruded  profiles having minimum wall thickness of 1.70 mm for Series R1 and R2 profiles and 2.10 mm for Series R3  and  R4  profiles  conforming  to  EN:  12608  in  any  shape,  colour  and  design  duly  reinforced  with galvanized mild steel  section made  of required shape &amp; size as  per CPWD Specification, uPVC extruded  glazing  beads,  interlocks  and  Inline  sash  adaptor  (where  ever  required)  of  appropriate dimension,  EPDM  gasket,  hardware,   SS 304 grade  fasteners  of  minimum  8  mm  dia  with countersunk head, comprising of matching polyamide PA6 grade sleeve  for fixing frame to finished wall as per  IS 1367 : Part 1 to 14, plastic packers, plastic caps and necessary stainless steel screws etc. Profile of frame, sash &amp; mullion (if required) shall be mitred cut and fusion welded/mechanically jointed duly sealed at all corners, including drilling of holes for fixing hardware and drainage of water etc. After fixing frame the gap between frame and adjacent finished wall shall be filled with weather proof silicon sealant over backer rod of approved size and quality, all complete as per approved drawing  conforming  to  CPWD  specification  &amp;  direction  of  Engineer-in-Charge.  Section  of  steel reinforcement and cross sections of uPVC profiles to be as per design approved by Engineer-in- Charge. Note:- Structural design proof checked from a Government Engineering Institute,  to be provided by the manufacturer for : (i) Sites  with basic wind speed &gt; 45 m/sec as per IS 875 - Part 3 (ii)  Sites with structure height more than 20m for all wind speeds</t>
  </si>
  <si>
    <t>Two track two panels sliding window with Aluminium channel for roller track, wool pile, nylon rollers with SS 304 body.</t>
  </si>
  <si>
    <t>Using R3 series with frame (55mm &amp; above) x (40mm &amp; above) &amp; sash (30mm &amp; above) x (55mm &amp; above) with zinc alloy (zamak) powder coated handle on every panel along with multi- point locking system (Height upto 1.8m).</t>
  </si>
  <si>
    <t>Providing and fixing casement handle made of zinc alloyed (white powder coated) for uPVC casement window with necessary screws etc. complete.</t>
  </si>
  <si>
    <t>Providing and fixing ISI marked oxidised M.S. sliding door bolts with nuts and screws etc. complete :</t>
  </si>
  <si>
    <t>250x16 mm</t>
  </si>
  <si>
    <t>STEEL WORK</t>
  </si>
  <si>
    <t>Structural steel work riveted, bolted or welded in built up sections, trusses and framed work, including cutting, hoisting, fixing in position and applying a priming coat of approved steel primer all complete.</t>
  </si>
  <si>
    <t>Providing &amp; fixing fly proof wire gauze to windows, clerestory windows &amp; doors with M.S. Flat 15x3 mm and nuts &amp; bolts complete.</t>
  </si>
  <si>
    <t>Stainless steel (grade 304) wire gauze of 0.5 mm dia wire and 1.4 mm aperture on both sides</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</si>
  <si>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</si>
  <si>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</si>
  <si>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</si>
  <si>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</si>
  <si>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</si>
  <si>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</si>
  <si>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</si>
  <si>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</si>
  <si>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Dismantling doors, windows and clerestory windows (steel or wood) shutter including chowkhats, architrave, holdfasts etc. complete and stacking within 50 metres lead :</t>
  </si>
  <si>
    <t>Of area 3 sq. metres and below</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</si>
  <si>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</si>
  <si>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</si>
  <si>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</si>
  <si>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</si>
  <si>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</si>
  <si>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SANITARY INSTALLATIONS</t>
  </si>
  <si>
    <t>Providing and fixing soil, waste and vent pipes :</t>
  </si>
  <si>
    <t>100 mm dia</t>
  </si>
  <si>
    <t>Sand cast iron S&amp;S pipe as per IS: 1729</t>
  </si>
  <si>
    <t>Providing and fixing collar :</t>
  </si>
  <si>
    <t>100 mm</t>
  </si>
  <si>
    <t>Sand cast iron S&amp;S as per IS - 1729</t>
  </si>
  <si>
    <t>Providing and fixing trap of self cleansing design with screwed downor hinged grating with or without vent arm complete, including cost ofcutting and making good the walls and floors :</t>
  </si>
  <si>
    <t>100 mm inlet and 100 mm outlet</t>
  </si>
  <si>
    <t>Sand Cast Iron S&amp;S as per IS: 1729</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</si>
  <si>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</si>
  <si>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</si>
  <si>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</si>
  <si>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</si>
  <si>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</si>
  <si>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</si>
  <si>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</si>
  <si>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</si>
  <si>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</si>
  <si>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</si>
  <si>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</si>
  <si>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</si>
  <si>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Supply of Pre-cast concrete benches (Chair Type bench with back rest). 
Specifications: The benches consist of 2 nos. L shape base support in grey cement colour of thickness-100 mm back height-1000 mm &amp; front height -450 mm base width 620 mm and 5 nos. reinforced concrete planks in red colour of size 1500x100x50 mm and 1 no. reinforced concrete plank of size 1500x200x50 mm manufactured by using M-30 grade of concrete &amp; inforced suitably to prevent damaged during handing transportation, erection &amp; long use. All parts are jointed together with galvanized nuts &amp; bolts of suitable size.
All bolts are sealed after assembling, seating length of the bench-1500 mm, seated height of the bench 450 mm. total height of the bench-1000 mm.
Bench top and back planks are treated with special anti corrosive, water proofing coating so as to make surface glossy and water proof. 
</t>
  </si>
  <si>
    <t>Providing and fixing stainless steel (Grade 316)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(Make : Kich) as per approved Drawing &amp; pattern  inclusive the removal of damaged MS railing. as per direction of Engineer-in charge.
A) 42.40 mm dia x 1.5 mm thick AISI 316 Grade S.S Modular Handrail
B) 40 x 40 mm AISI 316 Grade S.S. top mounted square baluster with double glass holding accessories, 100 x 100 x 8 mm thick 316 grade base plate with 4 No. Hilti GI M 10x100 mm Anchor Bolt etc. Complete.
C) 10 mm thick Straight Toughened Glass ( 650 mm height) etc. complete
D)Clear Height of  of baluster = 900 mm
E)  Spacing between baluster = 1200 mm
Make : Kitch, Ozone</t>
  </si>
  <si>
    <t>NEW TECHNOLOGIES AND MATERIALS</t>
  </si>
  <si>
    <t>Providing and fixing hard drawn steel wire fabric of size 75 x25 mm mesh of the weight not less then 7.75 Kg/Sqm  or other suitable size wire mesh to be fixed &amp; firmly anchored to the M.S.section surface by means of "L" shaped mild steel shear key welded with existing reinforcement including the cost of materials, labour, tool &amp; plants as approved by Engineer-in-charge.</t>
  </si>
  <si>
    <t>each</t>
  </si>
  <si>
    <t>kg</t>
  </si>
  <si>
    <t>Each</t>
  </si>
  <si>
    <t>Mt.</t>
  </si>
  <si>
    <t>Name of Work: Miscellaneous civil renovation and external development works in various Halls and VH-1 at IIT Kanpur</t>
  </si>
  <si>
    <t>item no.1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</si>
  <si>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</si>
  <si>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</si>
  <si>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</si>
  <si>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</si>
  <si>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</si>
  <si>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</si>
  <si>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</si>
  <si>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</si>
  <si>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</si>
  <si>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</si>
  <si>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</si>
  <si>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</si>
  <si>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</si>
  <si>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</si>
  <si>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</si>
  <si>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</si>
  <si>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</si>
  <si>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</si>
  <si>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</si>
  <si>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</si>
  <si>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</si>
  <si>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</si>
  <si>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</si>
  <si>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</si>
  <si>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</si>
  <si>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</si>
  <si>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</si>
  <si>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</si>
  <si>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</si>
  <si>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</si>
  <si>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</si>
  <si>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</si>
  <si>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</si>
  <si>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</si>
  <si>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</si>
  <si>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</si>
  <si>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</si>
  <si>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</si>
  <si>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</si>
  <si>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</si>
  <si>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</si>
  <si>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</si>
  <si>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NIT No:  Civil/02/01/2024-1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</si>
</sst>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5" fillId="0" borderId="0" xfId="58" applyNumberFormat="1" applyFont="1" applyFill="1" applyAlignment="1">
      <alignment wrapText="1"/>
      <protection/>
    </xf>
    <xf numFmtId="0" fontId="4" fillId="0" borderId="0" xfId="58" applyNumberFormat="1" applyFont="1" applyFill="1" applyAlignment="1">
      <alignment wrapText="1"/>
      <protection/>
    </xf>
    <xf numFmtId="0" fontId="4" fillId="0" borderId="14" xfId="58" applyNumberFormat="1" applyFont="1" applyFill="1" applyBorder="1" applyAlignment="1">
      <alignment horizontal="center" vertical="top" wrapText="1"/>
      <protection/>
    </xf>
    <xf numFmtId="0" fontId="65" fillId="0" borderId="14" xfId="0" applyFont="1" applyFill="1" applyBorder="1" applyAlignment="1">
      <alignment horizontal="center" vertical="center"/>
    </xf>
    <xf numFmtId="2" fontId="20" fillId="0" borderId="14" xfId="57" applyNumberFormat="1" applyFont="1" applyFill="1" applyBorder="1" applyAlignment="1">
      <alignment horizontal="center" vertical="center" wrapText="1"/>
      <protection/>
    </xf>
    <xf numFmtId="2" fontId="20" fillId="0" borderId="14" xfId="58" applyNumberFormat="1" applyFont="1" applyFill="1" applyBorder="1" applyAlignment="1" applyProtection="1">
      <alignment horizontal="center" vertical="center"/>
      <protection locked="0"/>
    </xf>
    <xf numFmtId="2" fontId="20" fillId="0" borderId="14" xfId="61" applyNumberFormat="1" applyFont="1" applyFill="1" applyBorder="1" applyAlignment="1">
      <alignment horizontal="center" vertical="center"/>
      <protection/>
    </xf>
    <xf numFmtId="2" fontId="20" fillId="0" borderId="14" xfId="58" applyNumberFormat="1" applyFont="1" applyFill="1" applyBorder="1" applyAlignment="1">
      <alignment horizontal="center" vertical="center"/>
      <protection/>
    </xf>
    <xf numFmtId="2" fontId="20" fillId="33" borderId="14" xfId="58" applyNumberFormat="1" applyFont="1" applyFill="1" applyBorder="1" applyAlignment="1" applyProtection="1">
      <alignment horizontal="center" vertical="center"/>
      <protection locked="0"/>
    </xf>
    <xf numFmtId="2" fontId="20" fillId="0" borderId="14" xfId="58" applyNumberFormat="1" applyFont="1" applyFill="1" applyBorder="1" applyAlignment="1" applyProtection="1">
      <alignment horizontal="center" vertical="center" wrapText="1"/>
      <protection locked="0"/>
    </xf>
    <xf numFmtId="0" fontId="22" fillId="0" borderId="15" xfId="61" applyNumberFormat="1" applyFont="1" applyFill="1" applyBorder="1" applyAlignment="1">
      <alignment horizontal="left" vertical="top"/>
      <protection/>
    </xf>
    <xf numFmtId="0" fontId="23" fillId="0" borderId="16" xfId="61" applyNumberFormat="1" applyFont="1" applyFill="1" applyBorder="1" applyAlignment="1">
      <alignment vertical="top"/>
      <protection/>
    </xf>
    <xf numFmtId="0" fontId="22" fillId="0" borderId="17" xfId="61" applyNumberFormat="1" applyFont="1" applyFill="1" applyBorder="1" applyAlignment="1">
      <alignment horizontal="left" vertical="top"/>
      <protection/>
    </xf>
    <xf numFmtId="0" fontId="24"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22" fillId="0" borderId="13" xfId="61" applyNumberFormat="1" applyFont="1" applyFill="1" applyBorder="1" applyAlignment="1">
      <alignment horizontal="left" vertical="top"/>
      <protection/>
    </xf>
    <xf numFmtId="2" fontId="20" fillId="0" borderId="14" xfId="60" applyNumberFormat="1" applyFont="1" applyFill="1" applyBorder="1" applyAlignment="1">
      <alignment horizontal="center" vertical="center"/>
      <protection/>
    </xf>
    <xf numFmtId="0" fontId="20" fillId="0" borderId="14" xfId="61" applyNumberFormat="1" applyFont="1" applyFill="1" applyBorder="1" applyAlignment="1">
      <alignment horizontal="center" vertical="center" wrapText="1"/>
      <protection/>
    </xf>
    <xf numFmtId="0" fontId="23"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23" fillId="0" borderId="18" xfId="61" applyNumberFormat="1" applyFont="1" applyFill="1" applyBorder="1" applyAlignment="1">
      <alignment horizontal="center" vertical="top"/>
      <protection/>
    </xf>
    <xf numFmtId="0" fontId="23"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23"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4" fillId="0" borderId="11" xfId="61" applyNumberFormat="1" applyFont="1" applyFill="1" applyBorder="1" applyAlignment="1">
      <alignment horizontal="center" vertical="top"/>
      <protection/>
    </xf>
    <xf numFmtId="0" fontId="23"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23" fillId="0" borderId="0" xfId="58" applyNumberFormat="1" applyFont="1" applyFill="1" applyAlignment="1" applyProtection="1">
      <alignment horizontal="center" vertical="top"/>
      <protection/>
    </xf>
    <xf numFmtId="2" fontId="25"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23"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65" fillId="0" borderId="14" xfId="0" applyFont="1" applyFill="1" applyBorder="1" applyAlignment="1">
      <alignment horizontal="left" vertical="top" wrapText="1"/>
    </xf>
    <xf numFmtId="0" fontId="20" fillId="0" borderId="14" xfId="58" applyNumberFormat="1" applyFont="1" applyFill="1" applyBorder="1" applyAlignment="1">
      <alignment horizontal="left" vertical="top" wrapText="1"/>
      <protection/>
    </xf>
    <xf numFmtId="0" fontId="21" fillId="0" borderId="1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7"/>
  <sheetViews>
    <sheetView showGridLines="0" zoomScale="85" zoomScaleNormal="85" zoomScalePageLayoutView="0" workbookViewId="0" topLeftCell="A20">
      <selection activeCell="D25" sqref="D25:BC25"/>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9.140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63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172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216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5.75">
      <c r="A13" s="26">
        <v>1</v>
      </c>
      <c r="B13" s="61" t="s">
        <v>85</v>
      </c>
      <c r="C13" s="27" t="s">
        <v>173</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17">
        <v>1</v>
      </c>
      <c r="IB13" s="17" t="s">
        <v>85</v>
      </c>
      <c r="IC13" s="17" t="s">
        <v>173</v>
      </c>
      <c r="IE13" s="18"/>
      <c r="IF13" s="18"/>
      <c r="IG13" s="18"/>
      <c r="IH13" s="18"/>
      <c r="II13" s="18"/>
    </row>
    <row r="14" spans="1:243" s="17" customFormat="1" ht="110.25">
      <c r="A14" s="26">
        <v>2</v>
      </c>
      <c r="B14" s="61" t="s">
        <v>100</v>
      </c>
      <c r="C14" s="27" t="s">
        <v>43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17">
        <v>2</v>
      </c>
      <c r="IB14" s="17" t="s">
        <v>100</v>
      </c>
      <c r="IC14" s="17" t="s">
        <v>43</v>
      </c>
      <c r="IE14" s="18"/>
      <c r="IF14" s="18"/>
      <c r="IG14" s="18"/>
      <c r="IH14" s="18"/>
      <c r="II14" s="18"/>
    </row>
    <row r="15" spans="1:243" s="17" customFormat="1" ht="31.5">
      <c r="A15" s="26">
        <v>3</v>
      </c>
      <c r="B15" s="61" t="s">
        <v>87</v>
      </c>
      <c r="C15" s="27" t="s">
        <v>44</v>
      </c>
      <c r="D15" s="28">
        <v>3</v>
      </c>
      <c r="E15" s="28" t="s">
        <v>97</v>
      </c>
      <c r="F15" s="28">
        <v>251.51</v>
      </c>
      <c r="G15" s="29"/>
      <c r="H15" s="29"/>
      <c r="I15" s="30" t="s">
        <v>34</v>
      </c>
      <c r="J15" s="31">
        <f>IF(I15="Less(-)",-1,1)</f>
        <v>1</v>
      </c>
      <c r="K15" s="29" t="s">
        <v>35</v>
      </c>
      <c r="L15" s="29" t="s">
        <v>4</v>
      </c>
      <c r="M15" s="32"/>
      <c r="N15" s="29"/>
      <c r="O15" s="29"/>
      <c r="P15" s="33"/>
      <c r="Q15" s="29"/>
      <c r="R15" s="29"/>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0">
        <f>ROUND(total_amount_ba($B$2,$D$2,D15,F15,J15,K15,M15),0)</f>
        <v>755</v>
      </c>
      <c r="BB15" s="40">
        <f>BA15+SUM(N15:AZ15)</f>
        <v>755</v>
      </c>
      <c r="BC15" s="41" t="str">
        <f>SpellNumber(L15,BB15)</f>
        <v>INR  Seven Hundred &amp; Fifty Five  Only</v>
      </c>
      <c r="IA15" s="17">
        <v>3</v>
      </c>
      <c r="IB15" s="17" t="s">
        <v>87</v>
      </c>
      <c r="IC15" s="17" t="s">
        <v>44</v>
      </c>
      <c r="ID15" s="17">
        <v>3</v>
      </c>
      <c r="IE15" s="18" t="s">
        <v>97</v>
      </c>
      <c r="IF15" s="18"/>
      <c r="IG15" s="18"/>
      <c r="IH15" s="18"/>
      <c r="II15" s="18"/>
    </row>
    <row r="16" spans="1:243" s="17" customFormat="1" ht="126">
      <c r="A16" s="26">
        <v>4</v>
      </c>
      <c r="B16" s="61" t="s">
        <v>106</v>
      </c>
      <c r="C16" s="27" t="s">
        <v>50</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IA16" s="17">
        <v>4</v>
      </c>
      <c r="IB16" s="17" t="s">
        <v>106</v>
      </c>
      <c r="IC16" s="17" t="s">
        <v>50</v>
      </c>
      <c r="IE16" s="18"/>
      <c r="IF16" s="18"/>
      <c r="IG16" s="18"/>
      <c r="IH16" s="18"/>
      <c r="II16" s="18"/>
    </row>
    <row r="17" spans="1:243" s="17" customFormat="1" ht="15.75">
      <c r="A17" s="26">
        <v>5</v>
      </c>
      <c r="B17" s="61" t="s">
        <v>86</v>
      </c>
      <c r="C17" s="27" t="s">
        <v>45</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IA17" s="17">
        <v>5</v>
      </c>
      <c r="IB17" s="17" t="s">
        <v>86</v>
      </c>
      <c r="IC17" s="17" t="s">
        <v>45</v>
      </c>
      <c r="IE17" s="18"/>
      <c r="IF17" s="18"/>
      <c r="IG17" s="18"/>
      <c r="IH17" s="18"/>
      <c r="II17" s="18"/>
    </row>
    <row r="18" spans="1:243" s="17" customFormat="1" ht="31.5">
      <c r="A18" s="26">
        <v>6</v>
      </c>
      <c r="B18" s="61" t="s">
        <v>107</v>
      </c>
      <c r="C18" s="27" t="s">
        <v>51</v>
      </c>
      <c r="D18" s="28">
        <v>7</v>
      </c>
      <c r="E18" s="28" t="s">
        <v>98</v>
      </c>
      <c r="F18" s="28">
        <v>365.94</v>
      </c>
      <c r="G18" s="29"/>
      <c r="H18" s="29"/>
      <c r="I18" s="30" t="s">
        <v>34</v>
      </c>
      <c r="J18" s="31">
        <f>IF(I18="Less(-)",-1,1)</f>
        <v>1</v>
      </c>
      <c r="K18" s="29" t="s">
        <v>35</v>
      </c>
      <c r="L18" s="29" t="s">
        <v>4</v>
      </c>
      <c r="M18" s="32"/>
      <c r="N18" s="29"/>
      <c r="O18" s="29"/>
      <c r="P18" s="33"/>
      <c r="Q18" s="29"/>
      <c r="R18" s="29"/>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0">
        <f>ROUND(total_amount_ba($B$2,$D$2,D18,F18,J18,K18,M18),0)</f>
        <v>2562</v>
      </c>
      <c r="BB18" s="40">
        <f>BA18+SUM(N18:AZ18)</f>
        <v>2562</v>
      </c>
      <c r="BC18" s="41" t="str">
        <f>SpellNumber(L18,BB18)</f>
        <v>INR  Two Thousand Five Hundred &amp; Sixty Two  Only</v>
      </c>
      <c r="IA18" s="17">
        <v>6</v>
      </c>
      <c r="IB18" s="17" t="s">
        <v>107</v>
      </c>
      <c r="IC18" s="17" t="s">
        <v>51</v>
      </c>
      <c r="ID18" s="17">
        <v>7</v>
      </c>
      <c r="IE18" s="18" t="s">
        <v>98</v>
      </c>
      <c r="IF18" s="18"/>
      <c r="IG18" s="18"/>
      <c r="IH18" s="18"/>
      <c r="II18" s="18"/>
    </row>
    <row r="19" spans="1:243" s="17" customFormat="1" ht="63">
      <c r="A19" s="26">
        <v>7</v>
      </c>
      <c r="B19" s="61" t="s">
        <v>108</v>
      </c>
      <c r="C19" s="27" t="s">
        <v>52</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IA19" s="17">
        <v>7</v>
      </c>
      <c r="IB19" s="17" t="s">
        <v>108</v>
      </c>
      <c r="IC19" s="17" t="s">
        <v>52</v>
      </c>
      <c r="IE19" s="18"/>
      <c r="IF19" s="18"/>
      <c r="IG19" s="18"/>
      <c r="IH19" s="18"/>
      <c r="II19" s="18"/>
    </row>
    <row r="20" spans="1:243" s="17" customFormat="1" ht="31.5">
      <c r="A20" s="26">
        <v>8</v>
      </c>
      <c r="B20" s="61" t="s">
        <v>86</v>
      </c>
      <c r="C20" s="27" t="s">
        <v>46</v>
      </c>
      <c r="D20" s="28">
        <v>40</v>
      </c>
      <c r="E20" s="28" t="s">
        <v>84</v>
      </c>
      <c r="F20" s="28">
        <v>24.68</v>
      </c>
      <c r="G20" s="29"/>
      <c r="H20" s="29"/>
      <c r="I20" s="30" t="s">
        <v>34</v>
      </c>
      <c r="J20" s="31">
        <f>IF(I20="Less(-)",-1,1)</f>
        <v>1</v>
      </c>
      <c r="K20" s="29" t="s">
        <v>35</v>
      </c>
      <c r="L20" s="29" t="s">
        <v>4</v>
      </c>
      <c r="M20" s="32"/>
      <c r="N20" s="29"/>
      <c r="O20" s="29"/>
      <c r="P20" s="33"/>
      <c r="Q20" s="29"/>
      <c r="R20" s="29"/>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0">
        <f>ROUND(total_amount_ba($B$2,$D$2,D20,F20,J20,K20,M20),0)</f>
        <v>987</v>
      </c>
      <c r="BB20" s="40">
        <f>BA20+SUM(N20:AZ20)</f>
        <v>987</v>
      </c>
      <c r="BC20" s="41" t="str">
        <f>SpellNumber(L20,BB20)</f>
        <v>INR  Nine Hundred &amp; Eighty Seven  Only</v>
      </c>
      <c r="IA20" s="17">
        <v>8</v>
      </c>
      <c r="IB20" s="17" t="s">
        <v>86</v>
      </c>
      <c r="IC20" s="17" t="s">
        <v>46</v>
      </c>
      <c r="ID20" s="17">
        <v>40</v>
      </c>
      <c r="IE20" s="18" t="s">
        <v>84</v>
      </c>
      <c r="IF20" s="18"/>
      <c r="IG20" s="18"/>
      <c r="IH20" s="18"/>
      <c r="II20" s="18"/>
    </row>
    <row r="21" spans="1:243" s="17" customFormat="1" ht="15.75">
      <c r="A21" s="26">
        <v>9</v>
      </c>
      <c r="B21" s="61" t="s">
        <v>88</v>
      </c>
      <c r="C21" s="27" t="s">
        <v>53</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IA21" s="17">
        <v>9</v>
      </c>
      <c r="IB21" s="17" t="s">
        <v>88</v>
      </c>
      <c r="IC21" s="17" t="s">
        <v>53</v>
      </c>
      <c r="IE21" s="18"/>
      <c r="IF21" s="18"/>
      <c r="IG21" s="18"/>
      <c r="IH21" s="18"/>
      <c r="II21" s="18"/>
    </row>
    <row r="22" spans="1:243" s="17" customFormat="1" ht="47.25">
      <c r="A22" s="26">
        <v>10</v>
      </c>
      <c r="B22" s="61" t="s">
        <v>101</v>
      </c>
      <c r="C22" s="27" t="s">
        <v>47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IA22" s="17">
        <v>10</v>
      </c>
      <c r="IB22" s="17" t="s">
        <v>101</v>
      </c>
      <c r="IC22" s="17" t="s">
        <v>47</v>
      </c>
      <c r="IE22" s="18"/>
      <c r="IF22" s="18"/>
      <c r="IG22" s="18"/>
      <c r="IH22" s="18"/>
      <c r="II22" s="18"/>
    </row>
    <row r="23" spans="1:243" s="17" customFormat="1" ht="47.25">
      <c r="A23" s="26">
        <v>11</v>
      </c>
      <c r="B23" s="61" t="s">
        <v>102</v>
      </c>
      <c r="C23" s="27" t="s">
        <v>54</v>
      </c>
      <c r="D23" s="28">
        <v>2.4</v>
      </c>
      <c r="E23" s="28" t="s">
        <v>97</v>
      </c>
      <c r="F23" s="28">
        <v>6457.83</v>
      </c>
      <c r="G23" s="29"/>
      <c r="H23" s="29"/>
      <c r="I23" s="30" t="s">
        <v>34</v>
      </c>
      <c r="J23" s="31">
        <f>IF(I23="Less(-)",-1,1)</f>
        <v>1</v>
      </c>
      <c r="K23" s="29" t="s">
        <v>35</v>
      </c>
      <c r="L23" s="29" t="s">
        <v>4</v>
      </c>
      <c r="M23" s="32"/>
      <c r="N23" s="29"/>
      <c r="O23" s="29"/>
      <c r="P23" s="33"/>
      <c r="Q23" s="29"/>
      <c r="R23" s="29"/>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0">
        <f>ROUND(total_amount_ba($B$2,$D$2,D23,F23,J23,K23,M23),0)</f>
        <v>15499</v>
      </c>
      <c r="BB23" s="40">
        <f>BA23+SUM(N23:AZ23)</f>
        <v>15499</v>
      </c>
      <c r="BC23" s="41" t="str">
        <f>SpellNumber(L23,BB23)</f>
        <v>INR  Fifteen Thousand Four Hundred &amp; Ninety Nine  Only</v>
      </c>
      <c r="IA23" s="17">
        <v>11</v>
      </c>
      <c r="IB23" s="17" t="s">
        <v>102</v>
      </c>
      <c r="IC23" s="17" t="s">
        <v>54</v>
      </c>
      <c r="ID23" s="17">
        <v>2.4</v>
      </c>
      <c r="IE23" s="18" t="s">
        <v>97</v>
      </c>
      <c r="IF23" s="18"/>
      <c r="IG23" s="18"/>
      <c r="IH23" s="18"/>
      <c r="II23" s="18"/>
    </row>
    <row r="24" spans="1:243" s="17" customFormat="1" ht="126">
      <c r="A24" s="26">
        <v>12</v>
      </c>
      <c r="B24" s="61" t="s">
        <v>89</v>
      </c>
      <c r="C24" s="27" t="s">
        <v>55</v>
      </c>
      <c r="D24" s="28">
        <v>8.3</v>
      </c>
      <c r="E24" s="28" t="s">
        <v>84</v>
      </c>
      <c r="F24" s="28">
        <v>597.68</v>
      </c>
      <c r="G24" s="29"/>
      <c r="H24" s="29"/>
      <c r="I24" s="30" t="s">
        <v>34</v>
      </c>
      <c r="J24" s="31">
        <f>IF(I24="Less(-)",-1,1)</f>
        <v>1</v>
      </c>
      <c r="K24" s="29" t="s">
        <v>35</v>
      </c>
      <c r="L24" s="29" t="s">
        <v>4</v>
      </c>
      <c r="M24" s="32"/>
      <c r="N24" s="29"/>
      <c r="O24" s="29"/>
      <c r="P24" s="33"/>
      <c r="Q24" s="29"/>
      <c r="R24" s="29"/>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0">
        <f>ROUND(total_amount_ba($B$2,$D$2,D24,F24,J24,K24,M24),0)</f>
        <v>4961</v>
      </c>
      <c r="BB24" s="40">
        <f>BA24+SUM(N24:AZ24)</f>
        <v>4961</v>
      </c>
      <c r="BC24" s="41" t="str">
        <f>SpellNumber(L24,BB24)</f>
        <v>INR  Four Thousand Nine Hundred &amp; Sixty One  Only</v>
      </c>
      <c r="IA24" s="17">
        <v>12</v>
      </c>
      <c r="IB24" s="17" t="s">
        <v>89</v>
      </c>
      <c r="IC24" s="17" t="s">
        <v>55</v>
      </c>
      <c r="ID24" s="17">
        <v>8.3</v>
      </c>
      <c r="IE24" s="18" t="s">
        <v>84</v>
      </c>
      <c r="IF24" s="18"/>
      <c r="IG24" s="18"/>
      <c r="IH24" s="18"/>
      <c r="II24" s="18"/>
    </row>
    <row r="25" spans="1:243" s="17" customFormat="1" ht="15.75">
      <c r="A25" s="26">
        <v>13</v>
      </c>
      <c r="B25" s="61" t="s">
        <v>90</v>
      </c>
      <c r="C25" s="27" t="s">
        <v>56</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IA25" s="17">
        <v>13</v>
      </c>
      <c r="IB25" s="17" t="s">
        <v>90</v>
      </c>
      <c r="IC25" s="17" t="s">
        <v>56</v>
      </c>
      <c r="IE25" s="18"/>
      <c r="IF25" s="18"/>
      <c r="IG25" s="18"/>
      <c r="IH25" s="18"/>
      <c r="II25" s="18"/>
    </row>
    <row r="26" spans="1:243" s="17" customFormat="1" ht="47.25">
      <c r="A26" s="26">
        <v>14</v>
      </c>
      <c r="B26" s="61" t="s">
        <v>91</v>
      </c>
      <c r="C26" s="27" t="s">
        <v>57</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IA26" s="17">
        <v>14</v>
      </c>
      <c r="IB26" s="17" t="s">
        <v>91</v>
      </c>
      <c r="IC26" s="17" t="s">
        <v>57</v>
      </c>
      <c r="IE26" s="18"/>
      <c r="IF26" s="18"/>
      <c r="IG26" s="18"/>
      <c r="IH26" s="18"/>
      <c r="II26" s="18"/>
    </row>
    <row r="27" spans="1:243" s="17" customFormat="1" ht="31.5">
      <c r="A27" s="26">
        <v>15</v>
      </c>
      <c r="B27" s="61" t="s">
        <v>92</v>
      </c>
      <c r="C27" s="27" t="s">
        <v>58</v>
      </c>
      <c r="D27" s="28">
        <v>3.6</v>
      </c>
      <c r="E27" s="28" t="s">
        <v>97</v>
      </c>
      <c r="F27" s="28">
        <v>5838.01</v>
      </c>
      <c r="G27" s="29"/>
      <c r="H27" s="29"/>
      <c r="I27" s="30" t="s">
        <v>34</v>
      </c>
      <c r="J27" s="31">
        <f>IF(I27="Less(-)",-1,1)</f>
        <v>1</v>
      </c>
      <c r="K27" s="29" t="s">
        <v>35</v>
      </c>
      <c r="L27" s="29" t="s">
        <v>4</v>
      </c>
      <c r="M27" s="32"/>
      <c r="N27" s="29"/>
      <c r="O27" s="29"/>
      <c r="P27" s="33"/>
      <c r="Q27" s="29"/>
      <c r="R27" s="29"/>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0">
        <f>ROUND(total_amount_ba($B$2,$D$2,D27,F27,J27,K27,M27),0)</f>
        <v>21017</v>
      </c>
      <c r="BB27" s="40">
        <f>BA27+SUM(N27:AZ27)</f>
        <v>21017</v>
      </c>
      <c r="BC27" s="41" t="str">
        <f>SpellNumber(L27,BB27)</f>
        <v>INR  Twenty One Thousand  &amp;Seventeen  Only</v>
      </c>
      <c r="IA27" s="17">
        <v>15</v>
      </c>
      <c r="IB27" s="17" t="s">
        <v>92</v>
      </c>
      <c r="IC27" s="17" t="s">
        <v>58</v>
      </c>
      <c r="ID27" s="17">
        <v>3.6</v>
      </c>
      <c r="IE27" s="18" t="s">
        <v>97</v>
      </c>
      <c r="IF27" s="18"/>
      <c r="IG27" s="18"/>
      <c r="IH27" s="18"/>
      <c r="II27" s="18"/>
    </row>
    <row r="28" spans="1:243" s="17" customFormat="1" ht="63">
      <c r="A28" s="26">
        <v>16</v>
      </c>
      <c r="B28" s="61" t="s">
        <v>103</v>
      </c>
      <c r="C28" s="27" t="s">
        <v>59</v>
      </c>
      <c r="D28" s="28">
        <v>14</v>
      </c>
      <c r="E28" s="28" t="s">
        <v>98</v>
      </c>
      <c r="F28" s="28">
        <v>48.93</v>
      </c>
      <c r="G28" s="29"/>
      <c r="H28" s="29"/>
      <c r="I28" s="30" t="s">
        <v>34</v>
      </c>
      <c r="J28" s="31">
        <f>IF(I28="Less(-)",-1,1)</f>
        <v>1</v>
      </c>
      <c r="K28" s="29" t="s">
        <v>35</v>
      </c>
      <c r="L28" s="29" t="s">
        <v>4</v>
      </c>
      <c r="M28" s="32"/>
      <c r="N28" s="29"/>
      <c r="O28" s="29"/>
      <c r="P28" s="33"/>
      <c r="Q28" s="29"/>
      <c r="R28" s="29"/>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0">
        <f>ROUND(total_amount_ba($B$2,$D$2,D28,F28,J28,K28,M28),0)</f>
        <v>685</v>
      </c>
      <c r="BB28" s="40">
        <f>BA28+SUM(N28:AZ28)</f>
        <v>685</v>
      </c>
      <c r="BC28" s="41" t="str">
        <f>SpellNumber(L28,BB28)</f>
        <v>INR  Six Hundred &amp; Eighty Five  Only</v>
      </c>
      <c r="IA28" s="17">
        <v>16</v>
      </c>
      <c r="IB28" s="17" t="s">
        <v>103</v>
      </c>
      <c r="IC28" s="17" t="s">
        <v>59</v>
      </c>
      <c r="ID28" s="17">
        <v>14</v>
      </c>
      <c r="IE28" s="18" t="s">
        <v>98</v>
      </c>
      <c r="IF28" s="18"/>
      <c r="IG28" s="18"/>
      <c r="IH28" s="18"/>
      <c r="II28" s="18"/>
    </row>
    <row r="29" spans="1:243" s="17" customFormat="1" ht="15.75">
      <c r="A29" s="26">
        <v>17</v>
      </c>
      <c r="B29" s="61" t="s">
        <v>109</v>
      </c>
      <c r="C29" s="27" t="s">
        <v>60</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IA29" s="17">
        <v>17</v>
      </c>
      <c r="IB29" s="17" t="s">
        <v>109</v>
      </c>
      <c r="IC29" s="17" t="s">
        <v>60</v>
      </c>
      <c r="IE29" s="18"/>
      <c r="IF29" s="18"/>
      <c r="IG29" s="18"/>
      <c r="IH29" s="18"/>
      <c r="II29" s="18"/>
    </row>
    <row r="30" spans="1:243" s="17" customFormat="1" ht="157.5">
      <c r="A30" s="26">
        <v>18</v>
      </c>
      <c r="B30" s="61" t="s">
        <v>110</v>
      </c>
      <c r="C30" s="27" t="s">
        <v>48</v>
      </c>
      <c r="D30" s="28">
        <v>16</v>
      </c>
      <c r="E30" s="28" t="s">
        <v>84</v>
      </c>
      <c r="F30" s="28">
        <v>932.44</v>
      </c>
      <c r="G30" s="29"/>
      <c r="H30" s="29"/>
      <c r="I30" s="30" t="s">
        <v>34</v>
      </c>
      <c r="J30" s="31">
        <f>IF(I30="Less(-)",-1,1)</f>
        <v>1</v>
      </c>
      <c r="K30" s="29" t="s">
        <v>35</v>
      </c>
      <c r="L30" s="29" t="s">
        <v>4</v>
      </c>
      <c r="M30" s="32"/>
      <c r="N30" s="29"/>
      <c r="O30" s="29"/>
      <c r="P30" s="33"/>
      <c r="Q30" s="29"/>
      <c r="R30" s="29"/>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0">
        <f>ROUND(total_amount_ba($B$2,$D$2,D30,F30,J30,K30,M30),0)</f>
        <v>14919</v>
      </c>
      <c r="BB30" s="40">
        <f>BA30+SUM(N30:AZ30)</f>
        <v>14919</v>
      </c>
      <c r="BC30" s="41" t="str">
        <f>SpellNumber(L30,BB30)</f>
        <v>INR  Fourteen Thousand Nine Hundred &amp; Nineteen  Only</v>
      </c>
      <c r="IA30" s="17">
        <v>18</v>
      </c>
      <c r="IB30" s="17" t="s">
        <v>110</v>
      </c>
      <c r="IC30" s="17" t="s">
        <v>48</v>
      </c>
      <c r="ID30" s="17">
        <v>16</v>
      </c>
      <c r="IE30" s="18" t="s">
        <v>84</v>
      </c>
      <c r="IF30" s="18"/>
      <c r="IG30" s="18"/>
      <c r="IH30" s="18"/>
      <c r="II30" s="18"/>
    </row>
    <row r="31" spans="1:243" s="17" customFormat="1" ht="15.75">
      <c r="A31" s="26">
        <v>19</v>
      </c>
      <c r="B31" s="61" t="s">
        <v>111</v>
      </c>
      <c r="C31" s="27" t="s">
        <v>61</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IA31" s="17">
        <v>19</v>
      </c>
      <c r="IB31" s="17" t="s">
        <v>111</v>
      </c>
      <c r="IC31" s="17" t="s">
        <v>61</v>
      </c>
      <c r="IE31" s="18"/>
      <c r="IF31" s="18"/>
      <c r="IG31" s="18"/>
      <c r="IH31" s="18"/>
      <c r="II31" s="18"/>
    </row>
    <row r="32" spans="1:243" s="17" customFormat="1" ht="78.75">
      <c r="A32" s="26">
        <v>20</v>
      </c>
      <c r="B32" s="61" t="s">
        <v>112</v>
      </c>
      <c r="C32" s="27" t="s">
        <v>62</v>
      </c>
      <c r="D32" s="28">
        <v>14.7</v>
      </c>
      <c r="E32" s="28" t="s">
        <v>84</v>
      </c>
      <c r="F32" s="28">
        <v>1301.8</v>
      </c>
      <c r="G32" s="29"/>
      <c r="H32" s="29"/>
      <c r="I32" s="30" t="s">
        <v>34</v>
      </c>
      <c r="J32" s="31">
        <f>IF(I32="Less(-)",-1,1)</f>
        <v>1</v>
      </c>
      <c r="K32" s="29" t="s">
        <v>35</v>
      </c>
      <c r="L32" s="29" t="s">
        <v>4</v>
      </c>
      <c r="M32" s="32"/>
      <c r="N32" s="29"/>
      <c r="O32" s="29"/>
      <c r="P32" s="33"/>
      <c r="Q32" s="29"/>
      <c r="R32" s="29"/>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0">
        <f>ROUND(total_amount_ba($B$2,$D$2,D32,F32,J32,K32,M32),0)</f>
        <v>19136</v>
      </c>
      <c r="BB32" s="40">
        <f>BA32+SUM(N32:AZ32)</f>
        <v>19136</v>
      </c>
      <c r="BC32" s="41" t="str">
        <f>SpellNumber(L32,BB32)</f>
        <v>INR  Nineteen Thousand One Hundred &amp; Thirty Six  Only</v>
      </c>
      <c r="IA32" s="17">
        <v>20</v>
      </c>
      <c r="IB32" s="17" t="s">
        <v>112</v>
      </c>
      <c r="IC32" s="17" t="s">
        <v>62</v>
      </c>
      <c r="ID32" s="17">
        <v>14.7</v>
      </c>
      <c r="IE32" s="18" t="s">
        <v>84</v>
      </c>
      <c r="IF32" s="18"/>
      <c r="IG32" s="18"/>
      <c r="IH32" s="18"/>
      <c r="II32" s="18"/>
    </row>
    <row r="33" spans="1:243" s="17" customFormat="1" ht="47.25">
      <c r="A33" s="26">
        <v>21</v>
      </c>
      <c r="B33" s="61" t="s">
        <v>113</v>
      </c>
      <c r="C33" s="27" t="s">
        <v>64</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IA33" s="17">
        <v>21</v>
      </c>
      <c r="IB33" s="17" t="s">
        <v>113</v>
      </c>
      <c r="IC33" s="17" t="s">
        <v>64</v>
      </c>
      <c r="IE33" s="18"/>
      <c r="IF33" s="18"/>
      <c r="IG33" s="18"/>
      <c r="IH33" s="18"/>
      <c r="II33" s="18"/>
    </row>
    <row r="34" spans="1:243" s="17" customFormat="1" ht="31.5">
      <c r="A34" s="26">
        <v>22</v>
      </c>
      <c r="B34" s="61" t="s">
        <v>114</v>
      </c>
      <c r="C34" s="27" t="s">
        <v>65</v>
      </c>
      <c r="D34" s="28">
        <v>1</v>
      </c>
      <c r="E34" s="28" t="s">
        <v>168</v>
      </c>
      <c r="F34" s="28">
        <v>158.31</v>
      </c>
      <c r="G34" s="29"/>
      <c r="H34" s="29"/>
      <c r="I34" s="30" t="s">
        <v>34</v>
      </c>
      <c r="J34" s="31">
        <f>IF(I34="Less(-)",-1,1)</f>
        <v>1</v>
      </c>
      <c r="K34" s="29" t="s">
        <v>35</v>
      </c>
      <c r="L34" s="29" t="s">
        <v>4</v>
      </c>
      <c r="M34" s="32"/>
      <c r="N34" s="29"/>
      <c r="O34" s="29"/>
      <c r="P34" s="33"/>
      <c r="Q34" s="29"/>
      <c r="R34" s="29"/>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0">
        <f>ROUND(total_amount_ba($B$2,$D$2,D34,F34,J34,K34,M34),0)</f>
        <v>158</v>
      </c>
      <c r="BB34" s="40">
        <f>BA34+SUM(N34:AZ34)</f>
        <v>158</v>
      </c>
      <c r="BC34" s="41" t="str">
        <f>SpellNumber(L34,BB34)</f>
        <v>INR  One Hundred &amp; Fifty Eight  Only</v>
      </c>
      <c r="IA34" s="17">
        <v>22</v>
      </c>
      <c r="IB34" s="17" t="s">
        <v>114</v>
      </c>
      <c r="IC34" s="17" t="s">
        <v>65</v>
      </c>
      <c r="ID34" s="17">
        <v>1</v>
      </c>
      <c r="IE34" s="18" t="s">
        <v>168</v>
      </c>
      <c r="IF34" s="18"/>
      <c r="IG34" s="18"/>
      <c r="IH34" s="18"/>
      <c r="II34" s="18"/>
    </row>
    <row r="35" spans="1:243" s="17" customFormat="1" ht="47.25">
      <c r="A35" s="26">
        <v>23</v>
      </c>
      <c r="B35" s="61" t="s">
        <v>115</v>
      </c>
      <c r="C35" s="27" t="s">
        <v>66</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IA35" s="17">
        <v>23</v>
      </c>
      <c r="IB35" s="17" t="s">
        <v>115</v>
      </c>
      <c r="IC35" s="17" t="s">
        <v>66</v>
      </c>
      <c r="IE35" s="18"/>
      <c r="IF35" s="18"/>
      <c r="IG35" s="18"/>
      <c r="IH35" s="18"/>
      <c r="II35" s="18"/>
    </row>
    <row r="36" spans="1:243" s="17" customFormat="1" ht="15.75">
      <c r="A36" s="26">
        <v>24</v>
      </c>
      <c r="B36" s="61" t="s">
        <v>116</v>
      </c>
      <c r="C36" s="27" t="s">
        <v>67</v>
      </c>
      <c r="D36" s="28">
        <v>2</v>
      </c>
      <c r="E36" s="28" t="s">
        <v>168</v>
      </c>
      <c r="F36" s="28">
        <v>30.86</v>
      </c>
      <c r="G36" s="29"/>
      <c r="H36" s="29"/>
      <c r="I36" s="30" t="s">
        <v>34</v>
      </c>
      <c r="J36" s="31">
        <f>IF(I36="Less(-)",-1,1)</f>
        <v>1</v>
      </c>
      <c r="K36" s="29" t="s">
        <v>35</v>
      </c>
      <c r="L36" s="29" t="s">
        <v>4</v>
      </c>
      <c r="M36" s="32"/>
      <c r="N36" s="29"/>
      <c r="O36" s="29"/>
      <c r="P36" s="33"/>
      <c r="Q36" s="29"/>
      <c r="R36" s="29"/>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0">
        <f>ROUND(total_amount_ba($B$2,$D$2,D36,F36,J36,K36,M36),0)</f>
        <v>62</v>
      </c>
      <c r="BB36" s="40">
        <f>BA36+SUM(N36:AZ36)</f>
        <v>62</v>
      </c>
      <c r="BC36" s="41" t="str">
        <f>SpellNumber(L36,BB36)</f>
        <v>INR  Sixty Two Only</v>
      </c>
      <c r="IA36" s="17">
        <v>24</v>
      </c>
      <c r="IB36" s="17" t="s">
        <v>116</v>
      </c>
      <c r="IC36" s="17" t="s">
        <v>67</v>
      </c>
      <c r="ID36" s="17">
        <v>2</v>
      </c>
      <c r="IE36" s="18" t="s">
        <v>168</v>
      </c>
      <c r="IF36" s="18"/>
      <c r="IG36" s="18"/>
      <c r="IH36" s="18"/>
      <c r="II36" s="18"/>
    </row>
    <row r="37" spans="1:243" s="17" customFormat="1" ht="409.5">
      <c r="A37" s="26">
        <v>25</v>
      </c>
      <c r="B37" s="61" t="s">
        <v>117</v>
      </c>
      <c r="C37" s="27" t="s">
        <v>68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IA37" s="17">
        <v>25</v>
      </c>
      <c r="IB37" s="17" t="s">
        <v>117</v>
      </c>
      <c r="IC37" s="17" t="s">
        <v>68</v>
      </c>
      <c r="IE37" s="18"/>
      <c r="IF37" s="18"/>
      <c r="IG37" s="18"/>
      <c r="IH37" s="18"/>
      <c r="II37" s="18"/>
    </row>
    <row r="38" spans="1:243" s="17" customFormat="1" ht="47.25">
      <c r="A38" s="26">
        <v>26</v>
      </c>
      <c r="B38" s="61" t="s">
        <v>118</v>
      </c>
      <c r="C38" s="27" t="s">
        <v>69</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IA38" s="17">
        <v>26</v>
      </c>
      <c r="IB38" s="17" t="s">
        <v>118</v>
      </c>
      <c r="IC38" s="17" t="s">
        <v>69</v>
      </c>
      <c r="IE38" s="18"/>
      <c r="IF38" s="18"/>
      <c r="IG38" s="18"/>
      <c r="IH38" s="18"/>
      <c r="II38" s="18"/>
    </row>
    <row r="39" spans="1:243" s="17" customFormat="1" ht="63">
      <c r="A39" s="26">
        <v>27</v>
      </c>
      <c r="B39" s="61" t="s">
        <v>119</v>
      </c>
      <c r="C39" s="27" t="s">
        <v>70</v>
      </c>
      <c r="D39" s="28">
        <v>26.68</v>
      </c>
      <c r="E39" s="28" t="s">
        <v>84</v>
      </c>
      <c r="F39" s="28">
        <v>6956.6</v>
      </c>
      <c r="G39" s="29"/>
      <c r="H39" s="29"/>
      <c r="I39" s="30" t="s">
        <v>34</v>
      </c>
      <c r="J39" s="31">
        <f>IF(I39="Less(-)",-1,1)</f>
        <v>1</v>
      </c>
      <c r="K39" s="29" t="s">
        <v>35</v>
      </c>
      <c r="L39" s="29" t="s">
        <v>4</v>
      </c>
      <c r="M39" s="32"/>
      <c r="N39" s="29"/>
      <c r="O39" s="29"/>
      <c r="P39" s="33"/>
      <c r="Q39" s="29"/>
      <c r="R39" s="29"/>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0">
        <f>ROUND(total_amount_ba($B$2,$D$2,D39,F39,J39,K39,M39),0)</f>
        <v>185602</v>
      </c>
      <c r="BB39" s="40">
        <f>BA39+SUM(N39:AZ39)</f>
        <v>185602</v>
      </c>
      <c r="BC39" s="41" t="str">
        <f>SpellNumber(L39,BB39)</f>
        <v>INR  One Lakh Eighty Five Thousand Six Hundred &amp; Two  Only</v>
      </c>
      <c r="IA39" s="17">
        <v>27</v>
      </c>
      <c r="IB39" s="17" t="s">
        <v>119</v>
      </c>
      <c r="IC39" s="17" t="s">
        <v>70</v>
      </c>
      <c r="ID39" s="17">
        <v>26.68</v>
      </c>
      <c r="IE39" s="18" t="s">
        <v>84</v>
      </c>
      <c r="IF39" s="18"/>
      <c r="IG39" s="18"/>
      <c r="IH39" s="18"/>
      <c r="II39" s="18"/>
    </row>
    <row r="40" spans="1:243" s="17" customFormat="1" ht="47.25">
      <c r="A40" s="26">
        <v>28</v>
      </c>
      <c r="B40" s="61" t="s">
        <v>120</v>
      </c>
      <c r="C40" s="27" t="s">
        <v>71</v>
      </c>
      <c r="D40" s="28">
        <v>42</v>
      </c>
      <c r="E40" s="28" t="s">
        <v>168</v>
      </c>
      <c r="F40" s="28">
        <v>165.32</v>
      </c>
      <c r="G40" s="29"/>
      <c r="H40" s="29"/>
      <c r="I40" s="30" t="s">
        <v>34</v>
      </c>
      <c r="J40" s="31">
        <f>IF(I40="Less(-)",-1,1)</f>
        <v>1</v>
      </c>
      <c r="K40" s="29" t="s">
        <v>35</v>
      </c>
      <c r="L40" s="29" t="s">
        <v>4</v>
      </c>
      <c r="M40" s="32"/>
      <c r="N40" s="29"/>
      <c r="O40" s="29"/>
      <c r="P40" s="33"/>
      <c r="Q40" s="29"/>
      <c r="R40" s="29"/>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0">
        <f>ROUND(total_amount_ba($B$2,$D$2,D40,F40,J40,K40,M40),0)</f>
        <v>6943</v>
      </c>
      <c r="BB40" s="40">
        <f>BA40+SUM(N40:AZ40)</f>
        <v>6943</v>
      </c>
      <c r="BC40" s="41" t="str">
        <f>SpellNumber(L40,BB40)</f>
        <v>INR  Six Thousand Nine Hundred &amp; Forty Three  Only</v>
      </c>
      <c r="IA40" s="17">
        <v>28</v>
      </c>
      <c r="IB40" s="17" t="s">
        <v>120</v>
      </c>
      <c r="IC40" s="17" t="s">
        <v>71</v>
      </c>
      <c r="ID40" s="17">
        <v>42</v>
      </c>
      <c r="IE40" s="18" t="s">
        <v>168</v>
      </c>
      <c r="IF40" s="18"/>
      <c r="IG40" s="18"/>
      <c r="IH40" s="18"/>
      <c r="II40" s="18"/>
    </row>
    <row r="41" spans="1:243" s="17" customFormat="1" ht="31.5">
      <c r="A41" s="26">
        <v>29</v>
      </c>
      <c r="B41" s="61" t="s">
        <v>121</v>
      </c>
      <c r="C41" s="27" t="s">
        <v>72</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IA41" s="17">
        <v>29</v>
      </c>
      <c r="IB41" s="17" t="s">
        <v>121</v>
      </c>
      <c r="IC41" s="17" t="s">
        <v>72</v>
      </c>
      <c r="IE41" s="18"/>
      <c r="IF41" s="18"/>
      <c r="IG41" s="18"/>
      <c r="IH41" s="18"/>
      <c r="II41" s="18"/>
    </row>
    <row r="42" spans="1:243" s="17" customFormat="1" ht="31.5">
      <c r="A42" s="26">
        <v>30</v>
      </c>
      <c r="B42" s="61" t="s">
        <v>122</v>
      </c>
      <c r="C42" s="27" t="s">
        <v>73</v>
      </c>
      <c r="D42" s="28">
        <v>35</v>
      </c>
      <c r="E42" s="28" t="s">
        <v>168</v>
      </c>
      <c r="F42" s="28">
        <v>145.46</v>
      </c>
      <c r="G42" s="29"/>
      <c r="H42" s="29"/>
      <c r="I42" s="30" t="s">
        <v>34</v>
      </c>
      <c r="J42" s="31">
        <f>IF(I42="Less(-)",-1,1)</f>
        <v>1</v>
      </c>
      <c r="K42" s="29" t="s">
        <v>35</v>
      </c>
      <c r="L42" s="29" t="s">
        <v>4</v>
      </c>
      <c r="M42" s="32"/>
      <c r="N42" s="29"/>
      <c r="O42" s="29"/>
      <c r="P42" s="33"/>
      <c r="Q42" s="29"/>
      <c r="R42" s="29"/>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0">
        <f>ROUND(total_amount_ba($B$2,$D$2,D42,F42,J42,K42,M42),0)</f>
        <v>5091</v>
      </c>
      <c r="BB42" s="40">
        <f>BA42+SUM(N42:AZ42)</f>
        <v>5091</v>
      </c>
      <c r="BC42" s="41" t="str">
        <f>SpellNumber(L42,BB42)</f>
        <v>INR  Five Thousand  &amp;Ninety One  Only</v>
      </c>
      <c r="IA42" s="17">
        <v>30</v>
      </c>
      <c r="IB42" s="17" t="s">
        <v>122</v>
      </c>
      <c r="IC42" s="17" t="s">
        <v>73</v>
      </c>
      <c r="ID42" s="17">
        <v>35</v>
      </c>
      <c r="IE42" s="18" t="s">
        <v>168</v>
      </c>
      <c r="IF42" s="18"/>
      <c r="IG42" s="18"/>
      <c r="IH42" s="18"/>
      <c r="II42" s="18"/>
    </row>
    <row r="43" spans="1:243" s="17" customFormat="1" ht="15.75">
      <c r="A43" s="26">
        <v>31</v>
      </c>
      <c r="B43" s="61" t="s">
        <v>123</v>
      </c>
      <c r="C43" s="27" t="s">
        <v>74</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IA43" s="17">
        <v>31</v>
      </c>
      <c r="IB43" s="17" t="s">
        <v>123</v>
      </c>
      <c r="IC43" s="17" t="s">
        <v>74</v>
      </c>
      <c r="IE43" s="18"/>
      <c r="IF43" s="18"/>
      <c r="IG43" s="18"/>
      <c r="IH43" s="18"/>
      <c r="II43" s="18"/>
    </row>
    <row r="44" spans="1:243" s="17" customFormat="1" ht="47.25">
      <c r="A44" s="26">
        <v>32</v>
      </c>
      <c r="B44" s="61" t="s">
        <v>125</v>
      </c>
      <c r="C44" s="27" t="s">
        <v>75</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IA44" s="17">
        <v>32</v>
      </c>
      <c r="IB44" s="17" t="s">
        <v>125</v>
      </c>
      <c r="IC44" s="17" t="s">
        <v>75</v>
      </c>
      <c r="IE44" s="18"/>
      <c r="IF44" s="18"/>
      <c r="IG44" s="18"/>
      <c r="IH44" s="18"/>
      <c r="II44" s="18"/>
    </row>
    <row r="45" spans="1:243" s="17" customFormat="1" ht="31.5">
      <c r="A45" s="26">
        <v>33</v>
      </c>
      <c r="B45" s="61" t="s">
        <v>126</v>
      </c>
      <c r="C45" s="27" t="s">
        <v>76</v>
      </c>
      <c r="D45" s="28">
        <v>23</v>
      </c>
      <c r="E45" s="28" t="s">
        <v>84</v>
      </c>
      <c r="F45" s="28">
        <v>851.86</v>
      </c>
      <c r="G45" s="29"/>
      <c r="H45" s="29"/>
      <c r="I45" s="30" t="s">
        <v>34</v>
      </c>
      <c r="J45" s="31">
        <f>IF(I45="Less(-)",-1,1)</f>
        <v>1</v>
      </c>
      <c r="K45" s="29" t="s">
        <v>35</v>
      </c>
      <c r="L45" s="29" t="s">
        <v>4</v>
      </c>
      <c r="M45" s="32"/>
      <c r="N45" s="29"/>
      <c r="O45" s="29"/>
      <c r="P45" s="33"/>
      <c r="Q45" s="29"/>
      <c r="R45" s="29"/>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0">
        <f>ROUND(total_amount_ba($B$2,$D$2,D45,F45,J45,K45,M45),0)</f>
        <v>19593</v>
      </c>
      <c r="BB45" s="40">
        <f>BA45+SUM(N45:AZ45)</f>
        <v>19593</v>
      </c>
      <c r="BC45" s="41" t="str">
        <f>SpellNumber(L45,BB45)</f>
        <v>INR  Nineteen Thousand Five Hundred &amp; Ninety Three  Only</v>
      </c>
      <c r="IA45" s="17">
        <v>33</v>
      </c>
      <c r="IB45" s="17" t="s">
        <v>126</v>
      </c>
      <c r="IC45" s="17" t="s">
        <v>76</v>
      </c>
      <c r="ID45" s="17">
        <v>23</v>
      </c>
      <c r="IE45" s="18" t="s">
        <v>84</v>
      </c>
      <c r="IF45" s="18"/>
      <c r="IG45" s="18"/>
      <c r="IH45" s="18"/>
      <c r="II45" s="18"/>
    </row>
    <row r="46" spans="1:243" s="17" customFormat="1" ht="63">
      <c r="A46" s="26">
        <v>34</v>
      </c>
      <c r="B46" s="61" t="s">
        <v>124</v>
      </c>
      <c r="C46" s="27" t="s">
        <v>77</v>
      </c>
      <c r="D46" s="28">
        <v>2722</v>
      </c>
      <c r="E46" s="28" t="s">
        <v>169</v>
      </c>
      <c r="F46" s="28">
        <v>98.16</v>
      </c>
      <c r="G46" s="29"/>
      <c r="H46" s="29"/>
      <c r="I46" s="30" t="s">
        <v>34</v>
      </c>
      <c r="J46" s="31">
        <f>IF(I46="Less(-)",-1,1)</f>
        <v>1</v>
      </c>
      <c r="K46" s="29" t="s">
        <v>35</v>
      </c>
      <c r="L46" s="29" t="s">
        <v>4</v>
      </c>
      <c r="M46" s="32"/>
      <c r="N46" s="29"/>
      <c r="O46" s="29"/>
      <c r="P46" s="33"/>
      <c r="Q46" s="29"/>
      <c r="R46" s="29"/>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0">
        <f>ROUND(total_amount_ba($B$2,$D$2,D46,F46,J46,K46,M46),0)</f>
        <v>267192</v>
      </c>
      <c r="BB46" s="40">
        <f>BA46+SUM(N46:AZ46)</f>
        <v>267192</v>
      </c>
      <c r="BC46" s="41" t="str">
        <f>SpellNumber(L46,BB46)</f>
        <v>INR  Two Lakh Sixty Seven Thousand One Hundred &amp; Ninety Two  Only</v>
      </c>
      <c r="IA46" s="17">
        <v>34</v>
      </c>
      <c r="IB46" s="17" t="s">
        <v>124</v>
      </c>
      <c r="IC46" s="17" t="s">
        <v>77</v>
      </c>
      <c r="ID46" s="17">
        <v>2722</v>
      </c>
      <c r="IE46" s="18" t="s">
        <v>169</v>
      </c>
      <c r="IF46" s="18"/>
      <c r="IG46" s="18"/>
      <c r="IH46" s="18"/>
      <c r="II46" s="18"/>
    </row>
    <row r="47" spans="1:243" s="17" customFormat="1" ht="15.75">
      <c r="A47" s="26">
        <v>35</v>
      </c>
      <c r="B47" s="61" t="s">
        <v>127</v>
      </c>
      <c r="C47" s="27" t="s">
        <v>78</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IA47" s="17">
        <v>35</v>
      </c>
      <c r="IB47" s="17" t="s">
        <v>127</v>
      </c>
      <c r="IC47" s="17" t="s">
        <v>78</v>
      </c>
      <c r="IE47" s="18"/>
      <c r="IF47" s="18"/>
      <c r="IG47" s="18"/>
      <c r="IH47" s="18"/>
      <c r="II47" s="18"/>
    </row>
    <row r="48" spans="1:243" s="17" customFormat="1" ht="78.75">
      <c r="A48" s="26">
        <v>36</v>
      </c>
      <c r="B48" s="61" t="s">
        <v>128</v>
      </c>
      <c r="C48" s="27" t="s">
        <v>79</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IA48" s="17">
        <v>36</v>
      </c>
      <c r="IB48" s="17" t="s">
        <v>128</v>
      </c>
      <c r="IC48" s="17" t="s">
        <v>79</v>
      </c>
      <c r="IE48" s="18"/>
      <c r="IF48" s="18"/>
      <c r="IG48" s="18"/>
      <c r="IH48" s="18"/>
      <c r="II48" s="18"/>
    </row>
    <row r="49" spans="1:243" s="17" customFormat="1" ht="31.5">
      <c r="A49" s="26">
        <v>37</v>
      </c>
      <c r="B49" s="61" t="s">
        <v>129</v>
      </c>
      <c r="C49" s="27" t="s">
        <v>80</v>
      </c>
      <c r="D49" s="28">
        <v>7.3</v>
      </c>
      <c r="E49" s="28" t="s">
        <v>84</v>
      </c>
      <c r="F49" s="28">
        <v>1496.36</v>
      </c>
      <c r="G49" s="29"/>
      <c r="H49" s="29"/>
      <c r="I49" s="30" t="s">
        <v>34</v>
      </c>
      <c r="J49" s="31">
        <f>IF(I49="Less(-)",-1,1)</f>
        <v>1</v>
      </c>
      <c r="K49" s="29" t="s">
        <v>35</v>
      </c>
      <c r="L49" s="29" t="s">
        <v>4</v>
      </c>
      <c r="M49" s="32"/>
      <c r="N49" s="29"/>
      <c r="O49" s="29"/>
      <c r="P49" s="33"/>
      <c r="Q49" s="29"/>
      <c r="R49" s="29"/>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0">
        <f>ROUND(total_amount_ba($B$2,$D$2,D49,F49,J49,K49,M49),0)</f>
        <v>10923</v>
      </c>
      <c r="BB49" s="40">
        <f>BA49+SUM(N49:AZ49)</f>
        <v>10923</v>
      </c>
      <c r="BC49" s="41" t="str">
        <f>SpellNumber(L49,BB49)</f>
        <v>INR  Ten Thousand Nine Hundred &amp; Twenty Three  Only</v>
      </c>
      <c r="IA49" s="17">
        <v>37</v>
      </c>
      <c r="IB49" s="17" t="s">
        <v>129</v>
      </c>
      <c r="IC49" s="17" t="s">
        <v>80</v>
      </c>
      <c r="ID49" s="17">
        <v>7.3</v>
      </c>
      <c r="IE49" s="18" t="s">
        <v>84</v>
      </c>
      <c r="IF49" s="18"/>
      <c r="IG49" s="18"/>
      <c r="IH49" s="18"/>
      <c r="II49" s="18"/>
    </row>
    <row r="50" spans="1:243" s="17" customFormat="1" ht="15.75">
      <c r="A50" s="26">
        <v>38</v>
      </c>
      <c r="B50" s="61" t="s">
        <v>93</v>
      </c>
      <c r="C50" s="27" t="s">
        <v>81</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IA50" s="17">
        <v>38</v>
      </c>
      <c r="IB50" s="17" t="s">
        <v>93</v>
      </c>
      <c r="IC50" s="17" t="s">
        <v>81</v>
      </c>
      <c r="IE50" s="18"/>
      <c r="IF50" s="18"/>
      <c r="IG50" s="18"/>
      <c r="IH50" s="18"/>
      <c r="II50" s="18"/>
    </row>
    <row r="51" spans="1:243" s="17" customFormat="1" ht="31.5">
      <c r="A51" s="26">
        <v>39</v>
      </c>
      <c r="B51" s="61" t="s">
        <v>130</v>
      </c>
      <c r="C51" s="27" t="s">
        <v>82</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IA51" s="17">
        <v>39</v>
      </c>
      <c r="IB51" s="17" t="s">
        <v>130</v>
      </c>
      <c r="IC51" s="17" t="s">
        <v>82</v>
      </c>
      <c r="IE51" s="18"/>
      <c r="IF51" s="18"/>
      <c r="IG51" s="18"/>
      <c r="IH51" s="18"/>
      <c r="II51" s="18"/>
    </row>
    <row r="52" spans="1:243" s="17" customFormat="1" ht="31.5">
      <c r="A52" s="26">
        <v>40</v>
      </c>
      <c r="B52" s="60" t="s">
        <v>95</v>
      </c>
      <c r="C52" s="27" t="s">
        <v>83</v>
      </c>
      <c r="D52" s="28">
        <v>125</v>
      </c>
      <c r="E52" s="28" t="s">
        <v>84</v>
      </c>
      <c r="F52" s="28">
        <v>115.26</v>
      </c>
      <c r="G52" s="29"/>
      <c r="H52" s="29"/>
      <c r="I52" s="30" t="s">
        <v>34</v>
      </c>
      <c r="J52" s="31">
        <f>IF(I52="Less(-)",-1,1)</f>
        <v>1</v>
      </c>
      <c r="K52" s="29" t="s">
        <v>35</v>
      </c>
      <c r="L52" s="29" t="s">
        <v>4</v>
      </c>
      <c r="M52" s="32"/>
      <c r="N52" s="29"/>
      <c r="O52" s="29"/>
      <c r="P52" s="33"/>
      <c r="Q52" s="29"/>
      <c r="R52" s="29"/>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0">
        <f>ROUND(total_amount_ba($B$2,$D$2,D52,F52,J52,K52,M52),0)</f>
        <v>14408</v>
      </c>
      <c r="BB52" s="40">
        <f>BA52+SUM(N52:AZ52)</f>
        <v>14408</v>
      </c>
      <c r="BC52" s="41" t="str">
        <f>SpellNumber(L52,BB52)</f>
        <v>INR  Fourteen Thousand Four Hundred &amp; Eight  Only</v>
      </c>
      <c r="IA52" s="17">
        <v>40</v>
      </c>
      <c r="IB52" s="17" t="s">
        <v>95</v>
      </c>
      <c r="IC52" s="17" t="s">
        <v>83</v>
      </c>
      <c r="ID52" s="17">
        <v>125</v>
      </c>
      <c r="IE52" s="18" t="s">
        <v>84</v>
      </c>
      <c r="IF52" s="18"/>
      <c r="IG52" s="18"/>
      <c r="IH52" s="18"/>
      <c r="II52" s="18"/>
    </row>
    <row r="53" spans="1:243" s="17" customFormat="1" ht="31.5">
      <c r="A53" s="26">
        <v>41</v>
      </c>
      <c r="B53" s="60" t="s">
        <v>105</v>
      </c>
      <c r="C53" s="27" t="s">
        <v>174</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IA53" s="17">
        <v>41</v>
      </c>
      <c r="IB53" s="17" t="s">
        <v>105</v>
      </c>
      <c r="IC53" s="17" t="s">
        <v>174</v>
      </c>
      <c r="IE53" s="18"/>
      <c r="IF53" s="18"/>
      <c r="IG53" s="18"/>
      <c r="IH53" s="18"/>
      <c r="II53" s="18"/>
    </row>
    <row r="54" spans="1:243" s="17" customFormat="1" ht="30.75" customHeight="1">
      <c r="A54" s="26">
        <v>42</v>
      </c>
      <c r="B54" s="60" t="s">
        <v>104</v>
      </c>
      <c r="C54" s="27" t="s">
        <v>175</v>
      </c>
      <c r="D54" s="28">
        <v>80</v>
      </c>
      <c r="E54" s="28" t="s">
        <v>84</v>
      </c>
      <c r="F54" s="28">
        <v>297.33</v>
      </c>
      <c r="G54" s="29"/>
      <c r="H54" s="29"/>
      <c r="I54" s="30" t="s">
        <v>34</v>
      </c>
      <c r="J54" s="31">
        <f>IF(I54="Less(-)",-1,1)</f>
        <v>1</v>
      </c>
      <c r="K54" s="29" t="s">
        <v>35</v>
      </c>
      <c r="L54" s="29" t="s">
        <v>4</v>
      </c>
      <c r="M54" s="32"/>
      <c r="N54" s="29"/>
      <c r="O54" s="29"/>
      <c r="P54" s="33"/>
      <c r="Q54" s="29"/>
      <c r="R54" s="29"/>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0">
        <f>ROUND(total_amount_ba($B$2,$D$2,D54,F54,J54,K54,M54),0)</f>
        <v>23786</v>
      </c>
      <c r="BB54" s="40">
        <f>BA54+SUM(N54:AZ54)</f>
        <v>23786</v>
      </c>
      <c r="BC54" s="41" t="str">
        <f>SpellNumber(L54,BB54)</f>
        <v>INR  Twenty Three Thousand Seven Hundred &amp; Eighty Six  Only</v>
      </c>
      <c r="IA54" s="17">
        <v>42</v>
      </c>
      <c r="IB54" s="17" t="s">
        <v>104</v>
      </c>
      <c r="IC54" s="17" t="s">
        <v>175</v>
      </c>
      <c r="ID54" s="17">
        <v>80</v>
      </c>
      <c r="IE54" s="18" t="s">
        <v>84</v>
      </c>
      <c r="IF54" s="18"/>
      <c r="IG54" s="18"/>
      <c r="IH54" s="18"/>
      <c r="II54" s="18"/>
    </row>
    <row r="55" spans="1:243" s="17" customFormat="1" ht="63">
      <c r="A55" s="26">
        <v>43</v>
      </c>
      <c r="B55" s="60" t="s">
        <v>94</v>
      </c>
      <c r="C55" s="27" t="s">
        <v>176</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IA55" s="17">
        <v>43</v>
      </c>
      <c r="IB55" s="17" t="s">
        <v>94</v>
      </c>
      <c r="IC55" s="17" t="s">
        <v>176</v>
      </c>
      <c r="IE55" s="18"/>
      <c r="IF55" s="18"/>
      <c r="IG55" s="18"/>
      <c r="IH55" s="18"/>
      <c r="II55" s="18"/>
    </row>
    <row r="56" spans="1:243" s="17" customFormat="1" ht="31.5">
      <c r="A56" s="26">
        <v>44</v>
      </c>
      <c r="B56" s="60" t="s">
        <v>95</v>
      </c>
      <c r="C56" s="27" t="s">
        <v>177</v>
      </c>
      <c r="D56" s="28">
        <v>80</v>
      </c>
      <c r="E56" s="28" t="s">
        <v>84</v>
      </c>
      <c r="F56" s="28">
        <v>81.32</v>
      </c>
      <c r="G56" s="29"/>
      <c r="H56" s="29"/>
      <c r="I56" s="30" t="s">
        <v>34</v>
      </c>
      <c r="J56" s="31">
        <f>IF(I56="Less(-)",-1,1)</f>
        <v>1</v>
      </c>
      <c r="K56" s="29" t="s">
        <v>35</v>
      </c>
      <c r="L56" s="29" t="s">
        <v>4</v>
      </c>
      <c r="M56" s="32"/>
      <c r="N56" s="29"/>
      <c r="O56" s="29"/>
      <c r="P56" s="33"/>
      <c r="Q56" s="29"/>
      <c r="R56" s="29"/>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0">
        <f>ROUND(total_amount_ba($B$2,$D$2,D56,F56,J56,K56,M56),0)</f>
        <v>6506</v>
      </c>
      <c r="BB56" s="40">
        <f>BA56+SUM(N56:AZ56)</f>
        <v>6506</v>
      </c>
      <c r="BC56" s="41" t="str">
        <f>SpellNumber(L56,BB56)</f>
        <v>INR  Six Thousand Five Hundred &amp; Six  Only</v>
      </c>
      <c r="IA56" s="17">
        <v>44</v>
      </c>
      <c r="IB56" s="17" t="s">
        <v>95</v>
      </c>
      <c r="IC56" s="17" t="s">
        <v>177</v>
      </c>
      <c r="ID56" s="17">
        <v>80</v>
      </c>
      <c r="IE56" s="18" t="s">
        <v>84</v>
      </c>
      <c r="IF56" s="18"/>
      <c r="IG56" s="18"/>
      <c r="IH56" s="18"/>
      <c r="II56" s="18"/>
    </row>
    <row r="57" spans="1:243" s="17" customFormat="1" ht="67.5" customHeight="1">
      <c r="A57" s="26">
        <v>45</v>
      </c>
      <c r="B57" s="60" t="s">
        <v>96</v>
      </c>
      <c r="C57" s="27" t="s">
        <v>178</v>
      </c>
      <c r="D57" s="28">
        <v>80</v>
      </c>
      <c r="E57" s="28" t="s">
        <v>84</v>
      </c>
      <c r="F57" s="28">
        <v>108.59</v>
      </c>
      <c r="G57" s="29"/>
      <c r="H57" s="29"/>
      <c r="I57" s="30" t="s">
        <v>34</v>
      </c>
      <c r="J57" s="31">
        <f>IF(I57="Less(-)",-1,1)</f>
        <v>1</v>
      </c>
      <c r="K57" s="29" t="s">
        <v>35</v>
      </c>
      <c r="L57" s="29" t="s">
        <v>4</v>
      </c>
      <c r="M57" s="32"/>
      <c r="N57" s="29"/>
      <c r="O57" s="29"/>
      <c r="P57" s="33"/>
      <c r="Q57" s="29"/>
      <c r="R57" s="29"/>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0">
        <f>ROUND(total_amount_ba($B$2,$D$2,D57,F57,J57,K57,M57),0)</f>
        <v>8687</v>
      </c>
      <c r="BB57" s="40">
        <f>BA57+SUM(N57:AZ57)</f>
        <v>8687</v>
      </c>
      <c r="BC57" s="41" t="str">
        <f>SpellNumber(L57,BB57)</f>
        <v>INR  Eight Thousand Six Hundred &amp; Eighty Seven  Only</v>
      </c>
      <c r="IA57" s="17">
        <v>45</v>
      </c>
      <c r="IB57" s="17" t="s">
        <v>96</v>
      </c>
      <c r="IC57" s="17" t="s">
        <v>178</v>
      </c>
      <c r="ID57" s="17">
        <v>80</v>
      </c>
      <c r="IE57" s="18" t="s">
        <v>84</v>
      </c>
      <c r="IF57" s="18"/>
      <c r="IG57" s="18"/>
      <c r="IH57" s="18"/>
      <c r="II57" s="18"/>
    </row>
    <row r="58" spans="1:243" s="17" customFormat="1" ht="30.75" customHeight="1">
      <c r="A58" s="26">
        <v>46</v>
      </c>
      <c r="B58" s="60" t="s">
        <v>131</v>
      </c>
      <c r="C58" s="27" t="s">
        <v>179</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IA58" s="17">
        <v>46</v>
      </c>
      <c r="IB58" s="17" t="s">
        <v>131</v>
      </c>
      <c r="IC58" s="17" t="s">
        <v>179</v>
      </c>
      <c r="IE58" s="18"/>
      <c r="IF58" s="18"/>
      <c r="IG58" s="18"/>
      <c r="IH58" s="18"/>
      <c r="II58" s="18"/>
    </row>
    <row r="59" spans="1:243" s="17" customFormat="1" ht="47.25" customHeight="1">
      <c r="A59" s="26">
        <v>47</v>
      </c>
      <c r="B59" s="60" t="s">
        <v>132</v>
      </c>
      <c r="C59" s="27" t="s">
        <v>180</v>
      </c>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IA59" s="17">
        <v>47</v>
      </c>
      <c r="IB59" s="17" t="s">
        <v>132</v>
      </c>
      <c r="IC59" s="17" t="s">
        <v>180</v>
      </c>
      <c r="IE59" s="18"/>
      <c r="IF59" s="18"/>
      <c r="IG59" s="18"/>
      <c r="IH59" s="18"/>
      <c r="II59" s="18"/>
    </row>
    <row r="60" spans="1:243" s="17" customFormat="1" ht="33" customHeight="1">
      <c r="A60" s="26">
        <v>48</v>
      </c>
      <c r="B60" s="60" t="s">
        <v>133</v>
      </c>
      <c r="C60" s="27" t="s">
        <v>181</v>
      </c>
      <c r="D60" s="28">
        <v>1.26</v>
      </c>
      <c r="E60" s="28" t="s">
        <v>97</v>
      </c>
      <c r="F60" s="28">
        <v>1759.84</v>
      </c>
      <c r="G60" s="29"/>
      <c r="H60" s="29"/>
      <c r="I60" s="30" t="s">
        <v>34</v>
      </c>
      <c r="J60" s="31">
        <f>IF(I60="Less(-)",-1,1)</f>
        <v>1</v>
      </c>
      <c r="K60" s="29" t="s">
        <v>35</v>
      </c>
      <c r="L60" s="29" t="s">
        <v>4</v>
      </c>
      <c r="M60" s="32"/>
      <c r="N60" s="29"/>
      <c r="O60" s="29"/>
      <c r="P60" s="33"/>
      <c r="Q60" s="29"/>
      <c r="R60" s="29"/>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0">
        <f>ROUND(total_amount_ba($B$2,$D$2,D60,F60,J60,K60,M60),0)</f>
        <v>2217</v>
      </c>
      <c r="BB60" s="40">
        <f>BA60+SUM(N60:AZ60)</f>
        <v>2217</v>
      </c>
      <c r="BC60" s="41" t="str">
        <f>SpellNumber(L60,BB60)</f>
        <v>INR  Two Thousand Two Hundred &amp; Seventeen  Only</v>
      </c>
      <c r="IA60" s="17">
        <v>48</v>
      </c>
      <c r="IB60" s="17" t="s">
        <v>133</v>
      </c>
      <c r="IC60" s="17" t="s">
        <v>181</v>
      </c>
      <c r="ID60" s="17">
        <v>1.26</v>
      </c>
      <c r="IE60" s="18" t="s">
        <v>97</v>
      </c>
      <c r="IF60" s="18"/>
      <c r="IG60" s="18"/>
      <c r="IH60" s="18"/>
      <c r="II60" s="18"/>
    </row>
    <row r="61" spans="1:243" s="17" customFormat="1" ht="94.5">
      <c r="A61" s="26">
        <v>49</v>
      </c>
      <c r="B61" s="60" t="s">
        <v>134</v>
      </c>
      <c r="C61" s="27" t="s">
        <v>182</v>
      </c>
      <c r="D61" s="28">
        <v>2</v>
      </c>
      <c r="E61" s="28" t="s">
        <v>97</v>
      </c>
      <c r="F61" s="28">
        <v>192.33</v>
      </c>
      <c r="G61" s="29"/>
      <c r="H61" s="29"/>
      <c r="I61" s="30" t="s">
        <v>34</v>
      </c>
      <c r="J61" s="31">
        <f>IF(I61="Less(-)",-1,1)</f>
        <v>1</v>
      </c>
      <c r="K61" s="29" t="s">
        <v>35</v>
      </c>
      <c r="L61" s="29" t="s">
        <v>4</v>
      </c>
      <c r="M61" s="32"/>
      <c r="N61" s="29"/>
      <c r="O61" s="29"/>
      <c r="P61" s="33"/>
      <c r="Q61" s="29"/>
      <c r="R61" s="29"/>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0">
        <f>ROUND(total_amount_ba($B$2,$D$2,D61,F61,J61,K61,M61),0)</f>
        <v>385</v>
      </c>
      <c r="BB61" s="40">
        <f>BA61+SUM(N61:AZ61)</f>
        <v>385</v>
      </c>
      <c r="BC61" s="41" t="str">
        <f>SpellNumber(L61,BB61)</f>
        <v>INR  Three Hundred &amp; Eighty Five  Only</v>
      </c>
      <c r="IA61" s="17">
        <v>49</v>
      </c>
      <c r="IB61" s="17" t="s">
        <v>134</v>
      </c>
      <c r="IC61" s="17" t="s">
        <v>182</v>
      </c>
      <c r="ID61" s="17">
        <v>2</v>
      </c>
      <c r="IE61" s="18" t="s">
        <v>97</v>
      </c>
      <c r="IF61" s="18"/>
      <c r="IG61" s="18"/>
      <c r="IH61" s="18"/>
      <c r="II61" s="18"/>
    </row>
    <row r="62" spans="1:243" s="17" customFormat="1" ht="63">
      <c r="A62" s="26">
        <v>50</v>
      </c>
      <c r="B62" s="60" t="s">
        <v>135</v>
      </c>
      <c r="C62" s="27" t="s">
        <v>183</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IA62" s="17">
        <v>50</v>
      </c>
      <c r="IB62" s="17" t="s">
        <v>135</v>
      </c>
      <c r="IC62" s="17" t="s">
        <v>183</v>
      </c>
      <c r="IE62" s="18"/>
      <c r="IF62" s="18"/>
      <c r="IG62" s="18"/>
      <c r="IH62" s="18"/>
      <c r="II62" s="18"/>
    </row>
    <row r="63" spans="1:243" s="17" customFormat="1" ht="31.5">
      <c r="A63" s="26">
        <v>51</v>
      </c>
      <c r="B63" s="60" t="s">
        <v>136</v>
      </c>
      <c r="C63" s="27" t="s">
        <v>184</v>
      </c>
      <c r="D63" s="28">
        <v>21</v>
      </c>
      <c r="E63" s="28" t="s">
        <v>168</v>
      </c>
      <c r="F63" s="28">
        <v>265.41</v>
      </c>
      <c r="G63" s="29"/>
      <c r="H63" s="29"/>
      <c r="I63" s="30" t="s">
        <v>34</v>
      </c>
      <c r="J63" s="31">
        <f>IF(I63="Less(-)",-1,1)</f>
        <v>1</v>
      </c>
      <c r="K63" s="29" t="s">
        <v>35</v>
      </c>
      <c r="L63" s="29" t="s">
        <v>4</v>
      </c>
      <c r="M63" s="32"/>
      <c r="N63" s="29"/>
      <c r="O63" s="29"/>
      <c r="P63" s="33"/>
      <c r="Q63" s="29"/>
      <c r="R63" s="29"/>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0">
        <f>ROUND(total_amount_ba($B$2,$D$2,D63,F63,J63,K63,M63),0)</f>
        <v>5574</v>
      </c>
      <c r="BB63" s="40">
        <f>BA63+SUM(N63:AZ63)</f>
        <v>5574</v>
      </c>
      <c r="BC63" s="41" t="str">
        <f>SpellNumber(L63,BB63)</f>
        <v>INR  Five Thousand Five Hundred &amp; Seventy Four  Only</v>
      </c>
      <c r="IA63" s="17">
        <v>51</v>
      </c>
      <c r="IB63" s="17" t="s">
        <v>136</v>
      </c>
      <c r="IC63" s="17" t="s">
        <v>184</v>
      </c>
      <c r="ID63" s="17">
        <v>21</v>
      </c>
      <c r="IE63" s="18" t="s">
        <v>168</v>
      </c>
      <c r="IF63" s="18"/>
      <c r="IG63" s="18"/>
      <c r="IH63" s="18"/>
      <c r="II63" s="18"/>
    </row>
    <row r="64" spans="1:243" s="17" customFormat="1" ht="15.75">
      <c r="A64" s="26">
        <v>52</v>
      </c>
      <c r="B64" s="60" t="s">
        <v>137</v>
      </c>
      <c r="C64" s="27" t="s">
        <v>185</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IA64" s="17">
        <v>52</v>
      </c>
      <c r="IB64" s="17" t="s">
        <v>137</v>
      </c>
      <c r="IC64" s="17" t="s">
        <v>185</v>
      </c>
      <c r="IE64" s="18"/>
      <c r="IF64" s="18"/>
      <c r="IG64" s="18"/>
      <c r="IH64" s="18"/>
      <c r="II64" s="18"/>
    </row>
    <row r="65" spans="1:243" s="17" customFormat="1" ht="58.5" customHeight="1">
      <c r="A65" s="26">
        <v>53</v>
      </c>
      <c r="B65" s="60" t="s">
        <v>138</v>
      </c>
      <c r="C65" s="27" t="s">
        <v>186</v>
      </c>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IA65" s="17">
        <v>53</v>
      </c>
      <c r="IB65" s="17" t="s">
        <v>138</v>
      </c>
      <c r="IC65" s="17" t="s">
        <v>186</v>
      </c>
      <c r="IE65" s="18"/>
      <c r="IF65" s="18"/>
      <c r="IG65" s="18"/>
      <c r="IH65" s="18"/>
      <c r="II65" s="18"/>
    </row>
    <row r="66" spans="1:243" s="17" customFormat="1" ht="22.5" customHeight="1">
      <c r="A66" s="26">
        <v>54</v>
      </c>
      <c r="B66" s="60" t="s">
        <v>139</v>
      </c>
      <c r="C66" s="27" t="s">
        <v>187</v>
      </c>
      <c r="D66" s="28">
        <v>22.68</v>
      </c>
      <c r="E66" s="28" t="s">
        <v>84</v>
      </c>
      <c r="F66" s="28">
        <v>1162.25</v>
      </c>
      <c r="G66" s="29"/>
      <c r="H66" s="29"/>
      <c r="I66" s="30" t="s">
        <v>34</v>
      </c>
      <c r="J66" s="31">
        <f>IF(I66="Less(-)",-1,1)</f>
        <v>1</v>
      </c>
      <c r="K66" s="29" t="s">
        <v>35</v>
      </c>
      <c r="L66" s="29" t="s">
        <v>4</v>
      </c>
      <c r="M66" s="32"/>
      <c r="N66" s="29"/>
      <c r="O66" s="29"/>
      <c r="P66" s="33"/>
      <c r="Q66" s="29"/>
      <c r="R66" s="29"/>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0">
        <f>ROUND(total_amount_ba($B$2,$D$2,D66,F66,J66,K66,M66),0)</f>
        <v>26360</v>
      </c>
      <c r="BB66" s="40">
        <f>BA66+SUM(N66:AZ66)</f>
        <v>26360</v>
      </c>
      <c r="BC66" s="41" t="str">
        <f>SpellNumber(L66,BB66)</f>
        <v>INR  Twenty Six Thousand Three Hundred &amp; Sixty  Only</v>
      </c>
      <c r="IA66" s="17">
        <v>54</v>
      </c>
      <c r="IB66" s="17" t="s">
        <v>139</v>
      </c>
      <c r="IC66" s="17" t="s">
        <v>187</v>
      </c>
      <c r="ID66" s="17">
        <v>22.68</v>
      </c>
      <c r="IE66" s="18" t="s">
        <v>84</v>
      </c>
      <c r="IF66" s="18"/>
      <c r="IG66" s="18"/>
      <c r="IH66" s="18"/>
      <c r="II66" s="18"/>
    </row>
    <row r="67" spans="1:243" s="17" customFormat="1" ht="78.75">
      <c r="A67" s="26">
        <v>55</v>
      </c>
      <c r="B67" s="60" t="s">
        <v>140</v>
      </c>
      <c r="C67" s="27" t="s">
        <v>188</v>
      </c>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IA67" s="17">
        <v>55</v>
      </c>
      <c r="IB67" s="17" t="s">
        <v>140</v>
      </c>
      <c r="IC67" s="17" t="s">
        <v>188</v>
      </c>
      <c r="IE67" s="18"/>
      <c r="IF67" s="18"/>
      <c r="IG67" s="18"/>
      <c r="IH67" s="18"/>
      <c r="II67" s="18"/>
    </row>
    <row r="68" spans="1:243" s="17" customFormat="1" ht="31.5">
      <c r="A68" s="26">
        <v>56</v>
      </c>
      <c r="B68" s="60" t="s">
        <v>141</v>
      </c>
      <c r="C68" s="27" t="s">
        <v>189</v>
      </c>
      <c r="D68" s="28">
        <v>88</v>
      </c>
      <c r="E68" s="28" t="s">
        <v>98</v>
      </c>
      <c r="F68" s="28">
        <v>74.75</v>
      </c>
      <c r="G68" s="29"/>
      <c r="H68" s="29"/>
      <c r="I68" s="30" t="s">
        <v>34</v>
      </c>
      <c r="J68" s="31">
        <f>IF(I68="Less(-)",-1,1)</f>
        <v>1</v>
      </c>
      <c r="K68" s="29" t="s">
        <v>35</v>
      </c>
      <c r="L68" s="29" t="s">
        <v>4</v>
      </c>
      <c r="M68" s="32"/>
      <c r="N68" s="29"/>
      <c r="O68" s="29"/>
      <c r="P68" s="33"/>
      <c r="Q68" s="29"/>
      <c r="R68" s="29"/>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0">
        <f>ROUND(total_amount_ba($B$2,$D$2,D68,F68,J68,K68,M68),0)</f>
        <v>6578</v>
      </c>
      <c r="BB68" s="40">
        <f>BA68+SUM(N68:AZ68)</f>
        <v>6578</v>
      </c>
      <c r="BC68" s="41" t="str">
        <f>SpellNumber(L68,BB68)</f>
        <v>INR  Six Thousand Five Hundred &amp; Seventy Eight  Only</v>
      </c>
      <c r="IA68" s="17">
        <v>56</v>
      </c>
      <c r="IB68" s="17" t="s">
        <v>141</v>
      </c>
      <c r="IC68" s="17" t="s">
        <v>189</v>
      </c>
      <c r="ID68" s="17">
        <v>88</v>
      </c>
      <c r="IE68" s="18" t="s">
        <v>98</v>
      </c>
      <c r="IF68" s="18"/>
      <c r="IG68" s="18"/>
      <c r="IH68" s="18"/>
      <c r="II68" s="18"/>
    </row>
    <row r="69" spans="1:243" s="17" customFormat="1" ht="32.25" customHeight="1">
      <c r="A69" s="26">
        <v>57</v>
      </c>
      <c r="B69" s="60" t="s">
        <v>142</v>
      </c>
      <c r="C69" s="27" t="s">
        <v>190</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IA69" s="17">
        <v>57</v>
      </c>
      <c r="IB69" s="17" t="s">
        <v>142</v>
      </c>
      <c r="IC69" s="17" t="s">
        <v>190</v>
      </c>
      <c r="IE69" s="18"/>
      <c r="IF69" s="18"/>
      <c r="IG69" s="18"/>
      <c r="IH69" s="18"/>
      <c r="II69" s="18"/>
    </row>
    <row r="70" spans="1:243" s="17" customFormat="1" ht="15.75">
      <c r="A70" s="26">
        <v>58</v>
      </c>
      <c r="B70" s="60" t="s">
        <v>143</v>
      </c>
      <c r="C70" s="27" t="s">
        <v>191</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IA70" s="17">
        <v>58</v>
      </c>
      <c r="IB70" s="17" t="s">
        <v>143</v>
      </c>
      <c r="IC70" s="17" t="s">
        <v>191</v>
      </c>
      <c r="IE70" s="18"/>
      <c r="IF70" s="18"/>
      <c r="IG70" s="18"/>
      <c r="IH70" s="18"/>
      <c r="II70" s="18"/>
    </row>
    <row r="71" spans="1:243" s="17" customFormat="1" ht="15.75">
      <c r="A71" s="26">
        <v>59</v>
      </c>
      <c r="B71" s="60" t="s">
        <v>144</v>
      </c>
      <c r="C71" s="27" t="s">
        <v>192</v>
      </c>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IA71" s="17">
        <v>59</v>
      </c>
      <c r="IB71" s="17" t="s">
        <v>144</v>
      </c>
      <c r="IC71" s="17" t="s">
        <v>192</v>
      </c>
      <c r="IE71" s="18"/>
      <c r="IF71" s="18"/>
      <c r="IG71" s="18"/>
      <c r="IH71" s="18"/>
      <c r="II71" s="18"/>
    </row>
    <row r="72" spans="1:243" s="17" customFormat="1" ht="31.5">
      <c r="A72" s="26">
        <v>60</v>
      </c>
      <c r="B72" s="60" t="s">
        <v>145</v>
      </c>
      <c r="C72" s="27" t="s">
        <v>193</v>
      </c>
      <c r="D72" s="28">
        <v>1</v>
      </c>
      <c r="E72" s="28" t="s">
        <v>98</v>
      </c>
      <c r="F72" s="28">
        <v>892.63</v>
      </c>
      <c r="G72" s="29"/>
      <c r="H72" s="29"/>
      <c r="I72" s="30" t="s">
        <v>34</v>
      </c>
      <c r="J72" s="31">
        <f>IF(I72="Less(-)",-1,1)</f>
        <v>1</v>
      </c>
      <c r="K72" s="29" t="s">
        <v>35</v>
      </c>
      <c r="L72" s="29" t="s">
        <v>4</v>
      </c>
      <c r="M72" s="32"/>
      <c r="N72" s="29"/>
      <c r="O72" s="29"/>
      <c r="P72" s="33"/>
      <c r="Q72" s="29"/>
      <c r="R72" s="29"/>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0">
        <f>ROUND(total_amount_ba($B$2,$D$2,D72,F72,J72,K72,M72),0)</f>
        <v>893</v>
      </c>
      <c r="BB72" s="40">
        <f>BA72+SUM(N72:AZ72)</f>
        <v>893</v>
      </c>
      <c r="BC72" s="41" t="str">
        <f>SpellNumber(L72,BB72)</f>
        <v>INR  Eight Hundred &amp; Ninety Three  Only</v>
      </c>
      <c r="IA72" s="17">
        <v>60</v>
      </c>
      <c r="IB72" s="17" t="s">
        <v>145</v>
      </c>
      <c r="IC72" s="17" t="s">
        <v>193</v>
      </c>
      <c r="ID72" s="17">
        <v>1</v>
      </c>
      <c r="IE72" s="18" t="s">
        <v>98</v>
      </c>
      <c r="IF72" s="18"/>
      <c r="IG72" s="18"/>
      <c r="IH72" s="18"/>
      <c r="II72" s="18"/>
    </row>
    <row r="73" spans="1:243" s="17" customFormat="1" ht="15.75">
      <c r="A73" s="26">
        <v>61</v>
      </c>
      <c r="B73" s="60" t="s">
        <v>146</v>
      </c>
      <c r="C73" s="27" t="s">
        <v>194</v>
      </c>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IA73" s="17">
        <v>61</v>
      </c>
      <c r="IB73" s="17" t="s">
        <v>146</v>
      </c>
      <c r="IC73" s="17" t="s">
        <v>194</v>
      </c>
      <c r="IE73" s="18"/>
      <c r="IF73" s="18"/>
      <c r="IG73" s="18"/>
      <c r="IH73" s="18"/>
      <c r="II73" s="18"/>
    </row>
    <row r="74" spans="1:243" s="17" customFormat="1" ht="15.75">
      <c r="A74" s="26">
        <v>62</v>
      </c>
      <c r="B74" s="60" t="s">
        <v>147</v>
      </c>
      <c r="C74" s="27" t="s">
        <v>195</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IA74" s="17">
        <v>62</v>
      </c>
      <c r="IB74" s="17" t="s">
        <v>147</v>
      </c>
      <c r="IC74" s="17" t="s">
        <v>195</v>
      </c>
      <c r="IE74" s="18"/>
      <c r="IF74" s="18"/>
      <c r="IG74" s="18"/>
      <c r="IH74" s="18"/>
      <c r="II74" s="18"/>
    </row>
    <row r="75" spans="1:243" s="17" customFormat="1" ht="15.75">
      <c r="A75" s="26">
        <v>63</v>
      </c>
      <c r="B75" s="60" t="s">
        <v>148</v>
      </c>
      <c r="C75" s="27" t="s">
        <v>196</v>
      </c>
      <c r="D75" s="28">
        <v>1</v>
      </c>
      <c r="E75" s="28" t="s">
        <v>168</v>
      </c>
      <c r="F75" s="28">
        <v>350.37</v>
      </c>
      <c r="G75" s="29"/>
      <c r="H75" s="29"/>
      <c r="I75" s="30" t="s">
        <v>34</v>
      </c>
      <c r="J75" s="31">
        <f>IF(I75="Less(-)",-1,1)</f>
        <v>1</v>
      </c>
      <c r="K75" s="29" t="s">
        <v>35</v>
      </c>
      <c r="L75" s="29" t="s">
        <v>4</v>
      </c>
      <c r="M75" s="32"/>
      <c r="N75" s="29"/>
      <c r="O75" s="29"/>
      <c r="P75" s="33"/>
      <c r="Q75" s="29"/>
      <c r="R75" s="29"/>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0">
        <f>ROUND(total_amount_ba($B$2,$D$2,D75,F75,J75,K75,M75),0)</f>
        <v>350</v>
      </c>
      <c r="BB75" s="40">
        <f>BA75+SUM(N75:AZ75)</f>
        <v>350</v>
      </c>
      <c r="BC75" s="41" t="str">
        <f>SpellNumber(L75,BB75)</f>
        <v>INR  Three Hundred &amp; Fifty  Only</v>
      </c>
      <c r="IA75" s="17">
        <v>63</v>
      </c>
      <c r="IB75" s="17" t="s">
        <v>148</v>
      </c>
      <c r="IC75" s="17" t="s">
        <v>196</v>
      </c>
      <c r="ID75" s="17">
        <v>1</v>
      </c>
      <c r="IE75" s="18" t="s">
        <v>168</v>
      </c>
      <c r="IF75" s="18"/>
      <c r="IG75" s="18"/>
      <c r="IH75" s="18"/>
      <c r="II75" s="18"/>
    </row>
    <row r="76" spans="1:243" s="17" customFormat="1" ht="17.25" customHeight="1">
      <c r="A76" s="26">
        <v>64</v>
      </c>
      <c r="B76" s="60" t="s">
        <v>149</v>
      </c>
      <c r="C76" s="27" t="s">
        <v>197</v>
      </c>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IA76" s="17">
        <v>64</v>
      </c>
      <c r="IB76" s="17" t="s">
        <v>149</v>
      </c>
      <c r="IC76" s="17" t="s">
        <v>197</v>
      </c>
      <c r="IE76" s="18"/>
      <c r="IF76" s="18"/>
      <c r="IG76" s="18"/>
      <c r="IH76" s="18"/>
      <c r="II76" s="18"/>
    </row>
    <row r="77" spans="1:243" s="17" customFormat="1" ht="24.75" customHeight="1">
      <c r="A77" s="26">
        <v>65</v>
      </c>
      <c r="B77" s="60" t="s">
        <v>150</v>
      </c>
      <c r="C77" s="27" t="s">
        <v>198</v>
      </c>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IA77" s="17">
        <v>65</v>
      </c>
      <c r="IB77" s="17" t="s">
        <v>150</v>
      </c>
      <c r="IC77" s="17" t="s">
        <v>198</v>
      </c>
      <c r="IE77" s="18"/>
      <c r="IF77" s="18"/>
      <c r="IG77" s="18"/>
      <c r="IH77" s="18"/>
      <c r="II77" s="18"/>
    </row>
    <row r="78" spans="1:243" s="17" customFormat="1" ht="31.5">
      <c r="A78" s="26">
        <v>66</v>
      </c>
      <c r="B78" s="60" t="s">
        <v>151</v>
      </c>
      <c r="C78" s="27" t="s">
        <v>199</v>
      </c>
      <c r="D78" s="28">
        <v>1</v>
      </c>
      <c r="E78" s="28" t="s">
        <v>168</v>
      </c>
      <c r="F78" s="28">
        <v>1230.56</v>
      </c>
      <c r="G78" s="29"/>
      <c r="H78" s="29"/>
      <c r="I78" s="30" t="s">
        <v>34</v>
      </c>
      <c r="J78" s="31">
        <f>IF(I78="Less(-)",-1,1)</f>
        <v>1</v>
      </c>
      <c r="K78" s="29" t="s">
        <v>35</v>
      </c>
      <c r="L78" s="29" t="s">
        <v>4</v>
      </c>
      <c r="M78" s="32"/>
      <c r="N78" s="29"/>
      <c r="O78" s="29"/>
      <c r="P78" s="33"/>
      <c r="Q78" s="29"/>
      <c r="R78" s="29"/>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0">
        <f>ROUND(total_amount_ba($B$2,$D$2,D78,F78,J78,K78,M78),0)</f>
        <v>1231</v>
      </c>
      <c r="BB78" s="40">
        <f>BA78+SUM(N78:AZ78)</f>
        <v>1231</v>
      </c>
      <c r="BC78" s="41" t="str">
        <f>SpellNumber(L78,BB78)</f>
        <v>INR  One Thousand Two Hundred &amp; Thirty One  Only</v>
      </c>
      <c r="IA78" s="17">
        <v>66</v>
      </c>
      <c r="IB78" s="17" t="s">
        <v>151</v>
      </c>
      <c r="IC78" s="17" t="s">
        <v>199</v>
      </c>
      <c r="ID78" s="17">
        <v>1</v>
      </c>
      <c r="IE78" s="18" t="s">
        <v>168</v>
      </c>
      <c r="IF78" s="18"/>
      <c r="IG78" s="18"/>
      <c r="IH78" s="18"/>
      <c r="II78" s="18"/>
    </row>
    <row r="79" spans="1:243" s="17" customFormat="1" ht="24" customHeight="1">
      <c r="A79" s="26">
        <v>67</v>
      </c>
      <c r="B79" s="60" t="s">
        <v>152</v>
      </c>
      <c r="C79" s="27" t="s">
        <v>200</v>
      </c>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IA79" s="17">
        <v>67</v>
      </c>
      <c r="IB79" s="17" t="s">
        <v>152</v>
      </c>
      <c r="IC79" s="17" t="s">
        <v>200</v>
      </c>
      <c r="IE79" s="18"/>
      <c r="IF79" s="18"/>
      <c r="IG79" s="18"/>
      <c r="IH79" s="18"/>
      <c r="II79" s="18"/>
    </row>
    <row r="80" spans="1:243" s="17" customFormat="1" ht="52.5" customHeight="1">
      <c r="A80" s="26">
        <v>68</v>
      </c>
      <c r="B80" s="60" t="s">
        <v>153</v>
      </c>
      <c r="C80" s="27" t="s">
        <v>201</v>
      </c>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IA80" s="17">
        <v>68</v>
      </c>
      <c r="IB80" s="17" t="s">
        <v>153</v>
      </c>
      <c r="IC80" s="17" t="s">
        <v>201</v>
      </c>
      <c r="IE80" s="18"/>
      <c r="IF80" s="18"/>
      <c r="IG80" s="18"/>
      <c r="IH80" s="18"/>
      <c r="II80" s="18"/>
    </row>
    <row r="81" spans="1:243" s="17" customFormat="1" ht="30.75" customHeight="1">
      <c r="A81" s="26">
        <v>69</v>
      </c>
      <c r="B81" s="60" t="s">
        <v>154</v>
      </c>
      <c r="C81" s="27" t="s">
        <v>202</v>
      </c>
      <c r="D81" s="28">
        <v>7</v>
      </c>
      <c r="E81" s="28" t="s">
        <v>98</v>
      </c>
      <c r="F81" s="28">
        <v>329.46</v>
      </c>
      <c r="G81" s="29"/>
      <c r="H81" s="29"/>
      <c r="I81" s="30" t="s">
        <v>34</v>
      </c>
      <c r="J81" s="31">
        <f>IF(I81="Less(-)",-1,1)</f>
        <v>1</v>
      </c>
      <c r="K81" s="29" t="s">
        <v>35</v>
      </c>
      <c r="L81" s="29" t="s">
        <v>4</v>
      </c>
      <c r="M81" s="32"/>
      <c r="N81" s="29"/>
      <c r="O81" s="29"/>
      <c r="P81" s="33"/>
      <c r="Q81" s="29"/>
      <c r="R81" s="29"/>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0">
        <f>ROUND(total_amount_ba($B$2,$D$2,D81,F81,J81,K81,M81),0)</f>
        <v>2306</v>
      </c>
      <c r="BB81" s="40">
        <f>BA81+SUM(N81:AZ81)</f>
        <v>2306</v>
      </c>
      <c r="BC81" s="41" t="str">
        <f>SpellNumber(L81,BB81)</f>
        <v>INR  Two Thousand Three Hundred &amp; Six  Only</v>
      </c>
      <c r="IA81" s="17">
        <v>69</v>
      </c>
      <c r="IB81" s="17" t="s">
        <v>154</v>
      </c>
      <c r="IC81" s="17" t="s">
        <v>202</v>
      </c>
      <c r="ID81" s="17">
        <v>7</v>
      </c>
      <c r="IE81" s="24" t="s">
        <v>98</v>
      </c>
      <c r="IF81" s="18"/>
      <c r="IG81" s="18"/>
      <c r="IH81" s="18"/>
      <c r="II81" s="18"/>
    </row>
    <row r="82" spans="1:243" s="17" customFormat="1" ht="63">
      <c r="A82" s="26">
        <v>70</v>
      </c>
      <c r="B82" s="60" t="s">
        <v>155</v>
      </c>
      <c r="C82" s="27" t="s">
        <v>203</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IA82" s="17">
        <v>70</v>
      </c>
      <c r="IB82" s="17" t="s">
        <v>155</v>
      </c>
      <c r="IC82" s="17" t="s">
        <v>203</v>
      </c>
      <c r="IE82" s="18"/>
      <c r="IF82" s="18"/>
      <c r="IG82" s="18"/>
      <c r="IH82" s="18"/>
      <c r="II82" s="18"/>
    </row>
    <row r="83" spans="1:243" s="17" customFormat="1" ht="31.5">
      <c r="A83" s="26">
        <v>71</v>
      </c>
      <c r="B83" s="60" t="s">
        <v>156</v>
      </c>
      <c r="C83" s="27" t="s">
        <v>204</v>
      </c>
      <c r="D83" s="28">
        <v>7</v>
      </c>
      <c r="E83" s="28" t="s">
        <v>98</v>
      </c>
      <c r="F83" s="28">
        <v>785.18</v>
      </c>
      <c r="G83" s="29"/>
      <c r="H83" s="29"/>
      <c r="I83" s="30" t="s">
        <v>34</v>
      </c>
      <c r="J83" s="31">
        <f>IF(I83="Less(-)",-1,1)</f>
        <v>1</v>
      </c>
      <c r="K83" s="29" t="s">
        <v>35</v>
      </c>
      <c r="L83" s="29" t="s">
        <v>4</v>
      </c>
      <c r="M83" s="32"/>
      <c r="N83" s="29"/>
      <c r="O83" s="29"/>
      <c r="P83" s="33"/>
      <c r="Q83" s="29"/>
      <c r="R83" s="29"/>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0">
        <f>ROUND(total_amount_ba($B$2,$D$2,D83,F83,J83,K83,M83),0)</f>
        <v>5496</v>
      </c>
      <c r="BB83" s="40">
        <f>BA83+SUM(N83:AZ83)</f>
        <v>5496</v>
      </c>
      <c r="BC83" s="41" t="str">
        <f>SpellNumber(L83,BB83)</f>
        <v>INR  Five Thousand Four Hundred &amp; Ninety Six  Only</v>
      </c>
      <c r="IA83" s="17">
        <v>71</v>
      </c>
      <c r="IB83" s="17" t="s">
        <v>156</v>
      </c>
      <c r="IC83" s="17" t="s">
        <v>204</v>
      </c>
      <c r="ID83" s="17">
        <v>7</v>
      </c>
      <c r="IE83" s="18" t="s">
        <v>98</v>
      </c>
      <c r="IF83" s="18"/>
      <c r="IG83" s="18"/>
      <c r="IH83" s="18"/>
      <c r="II83" s="18"/>
    </row>
    <row r="84" spans="1:243" s="17" customFormat="1" ht="94.5">
      <c r="A84" s="26">
        <v>72</v>
      </c>
      <c r="B84" s="60" t="s">
        <v>157</v>
      </c>
      <c r="C84" s="27" t="s">
        <v>205</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IA84" s="17">
        <v>72</v>
      </c>
      <c r="IB84" s="17" t="s">
        <v>157</v>
      </c>
      <c r="IC84" s="17" t="s">
        <v>205</v>
      </c>
      <c r="IE84" s="18"/>
      <c r="IF84" s="18"/>
      <c r="IG84" s="18"/>
      <c r="IH84" s="18"/>
      <c r="II84" s="18"/>
    </row>
    <row r="85" spans="1:243" s="17" customFormat="1" ht="15.75">
      <c r="A85" s="26">
        <v>73</v>
      </c>
      <c r="B85" s="60" t="s">
        <v>158</v>
      </c>
      <c r="C85" s="27" t="s">
        <v>206</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IA85" s="17">
        <v>73</v>
      </c>
      <c r="IB85" s="17" t="s">
        <v>158</v>
      </c>
      <c r="IC85" s="17" t="s">
        <v>206</v>
      </c>
      <c r="IE85" s="18"/>
      <c r="IF85" s="18"/>
      <c r="IG85" s="18"/>
      <c r="IH85" s="18"/>
      <c r="II85" s="18"/>
    </row>
    <row r="86" spans="1:243" s="17" customFormat="1" ht="31.5">
      <c r="A86" s="26">
        <v>74</v>
      </c>
      <c r="B86" s="60" t="s">
        <v>159</v>
      </c>
      <c r="C86" s="27" t="s">
        <v>207</v>
      </c>
      <c r="D86" s="28">
        <v>1</v>
      </c>
      <c r="E86" s="28" t="s">
        <v>168</v>
      </c>
      <c r="F86" s="28">
        <v>2151.29</v>
      </c>
      <c r="G86" s="29"/>
      <c r="H86" s="29"/>
      <c r="I86" s="30" t="s">
        <v>34</v>
      </c>
      <c r="J86" s="31">
        <f>IF(I86="Less(-)",-1,1)</f>
        <v>1</v>
      </c>
      <c r="K86" s="29" t="s">
        <v>35</v>
      </c>
      <c r="L86" s="29" t="s">
        <v>4</v>
      </c>
      <c r="M86" s="32"/>
      <c r="N86" s="29"/>
      <c r="O86" s="29"/>
      <c r="P86" s="33"/>
      <c r="Q86" s="29"/>
      <c r="R86" s="29"/>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0">
        <f>ROUND(total_amount_ba($B$2,$D$2,D86,F86,J86,K86,M86),0)</f>
        <v>2151</v>
      </c>
      <c r="BB86" s="40">
        <f>BA86+SUM(N86:AZ86)</f>
        <v>2151</v>
      </c>
      <c r="BC86" s="41" t="str">
        <f>SpellNumber(L86,BB86)</f>
        <v>INR  Two Thousand One Hundred &amp; Fifty One  Only</v>
      </c>
      <c r="IA86" s="17">
        <v>74</v>
      </c>
      <c r="IB86" s="17" t="s">
        <v>159</v>
      </c>
      <c r="IC86" s="17" t="s">
        <v>207</v>
      </c>
      <c r="ID86" s="17">
        <v>1</v>
      </c>
      <c r="IE86" s="18" t="s">
        <v>168</v>
      </c>
      <c r="IF86" s="18"/>
      <c r="IG86" s="18"/>
      <c r="IH86" s="18"/>
      <c r="II86" s="18"/>
    </row>
    <row r="87" spans="1:243" s="17" customFormat="1" ht="126">
      <c r="A87" s="26">
        <v>75</v>
      </c>
      <c r="B87" s="60" t="s">
        <v>160</v>
      </c>
      <c r="C87" s="27" t="s">
        <v>208</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IA87" s="17">
        <v>75</v>
      </c>
      <c r="IB87" s="17" t="s">
        <v>160</v>
      </c>
      <c r="IC87" s="17" t="s">
        <v>208</v>
      </c>
      <c r="IE87" s="24"/>
      <c r="IF87" s="18"/>
      <c r="IG87" s="18"/>
      <c r="IH87" s="18"/>
      <c r="II87" s="18"/>
    </row>
    <row r="88" spans="1:243" s="17" customFormat="1" ht="31.5">
      <c r="A88" s="26">
        <v>76</v>
      </c>
      <c r="B88" s="60" t="s">
        <v>161</v>
      </c>
      <c r="C88" s="27" t="s">
        <v>209</v>
      </c>
      <c r="D88" s="28">
        <v>1</v>
      </c>
      <c r="E88" s="28" t="s">
        <v>168</v>
      </c>
      <c r="F88" s="28">
        <v>599.47</v>
      </c>
      <c r="G88" s="29"/>
      <c r="H88" s="29"/>
      <c r="I88" s="30" t="s">
        <v>34</v>
      </c>
      <c r="J88" s="31">
        <f>IF(I88="Less(-)",-1,1)</f>
        <v>1</v>
      </c>
      <c r="K88" s="29" t="s">
        <v>35</v>
      </c>
      <c r="L88" s="29" t="s">
        <v>4</v>
      </c>
      <c r="M88" s="32"/>
      <c r="N88" s="29"/>
      <c r="O88" s="29"/>
      <c r="P88" s="33"/>
      <c r="Q88" s="29"/>
      <c r="R88" s="29"/>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0">
        <f>ROUND(total_amount_ba($B$2,$D$2,D88,F88,J88,K88,M88),0)</f>
        <v>599</v>
      </c>
      <c r="BB88" s="40">
        <f>BA88+SUM(N88:AZ88)</f>
        <v>599</v>
      </c>
      <c r="BC88" s="41" t="str">
        <f>SpellNumber(L88,BB88)</f>
        <v>INR  Five Hundred &amp; Ninety Nine  Only</v>
      </c>
      <c r="IA88" s="17">
        <v>76</v>
      </c>
      <c r="IB88" s="17" t="s">
        <v>161</v>
      </c>
      <c r="IC88" s="17" t="s">
        <v>209</v>
      </c>
      <c r="ID88" s="17">
        <v>1</v>
      </c>
      <c r="IE88" s="18" t="s">
        <v>168</v>
      </c>
      <c r="IF88" s="18"/>
      <c r="IG88" s="18"/>
      <c r="IH88" s="18"/>
      <c r="II88" s="18"/>
    </row>
    <row r="89" spans="1:243" s="17" customFormat="1" ht="102.75" customHeight="1">
      <c r="A89" s="26">
        <v>77</v>
      </c>
      <c r="B89" s="60" t="s">
        <v>162</v>
      </c>
      <c r="C89" s="27" t="s">
        <v>210</v>
      </c>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IA89" s="17">
        <v>77</v>
      </c>
      <c r="IB89" s="25" t="s">
        <v>162</v>
      </c>
      <c r="IC89" s="17" t="s">
        <v>210</v>
      </c>
      <c r="IE89" s="18"/>
      <c r="IF89" s="18"/>
      <c r="IG89" s="18"/>
      <c r="IH89" s="18"/>
      <c r="II89" s="18"/>
    </row>
    <row r="90" spans="1:243" s="17" customFormat="1" ht="102.75" customHeight="1">
      <c r="A90" s="26">
        <v>78</v>
      </c>
      <c r="B90" s="60" t="s">
        <v>163</v>
      </c>
      <c r="C90" s="27" t="s">
        <v>211</v>
      </c>
      <c r="D90" s="28">
        <v>1.8</v>
      </c>
      <c r="E90" s="28" t="s">
        <v>99</v>
      </c>
      <c r="F90" s="28">
        <v>5045.59</v>
      </c>
      <c r="G90" s="29"/>
      <c r="H90" s="29"/>
      <c r="I90" s="30" t="s">
        <v>34</v>
      </c>
      <c r="J90" s="31">
        <f>IF(I90="Less(-)",-1,1)</f>
        <v>1</v>
      </c>
      <c r="K90" s="29" t="s">
        <v>35</v>
      </c>
      <c r="L90" s="29" t="s">
        <v>4</v>
      </c>
      <c r="M90" s="32"/>
      <c r="N90" s="29"/>
      <c r="O90" s="29"/>
      <c r="P90" s="33"/>
      <c r="Q90" s="29"/>
      <c r="R90" s="29"/>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0">
        <f>ROUND(total_amount_ba($B$2,$D$2,D90,F90,J90,K90,M90),0)</f>
        <v>9082</v>
      </c>
      <c r="BB90" s="40">
        <f>BA90+SUM(N90:AZ90)</f>
        <v>9082</v>
      </c>
      <c r="BC90" s="41" t="str">
        <f>SpellNumber(L90,BB90)</f>
        <v>INR  Nine Thousand  &amp;Eighty Two  Only</v>
      </c>
      <c r="IA90" s="17">
        <v>78</v>
      </c>
      <c r="IB90" s="25" t="s">
        <v>163</v>
      </c>
      <c r="IC90" s="17" t="s">
        <v>211</v>
      </c>
      <c r="ID90" s="17">
        <v>1.8</v>
      </c>
      <c r="IE90" s="18" t="s">
        <v>99</v>
      </c>
      <c r="IF90" s="18"/>
      <c r="IG90" s="18"/>
      <c r="IH90" s="18"/>
      <c r="II90" s="18"/>
    </row>
    <row r="91" spans="1:243" s="17" customFormat="1" ht="102.75" customHeight="1">
      <c r="A91" s="26">
        <v>79</v>
      </c>
      <c r="B91" s="60" t="s">
        <v>164</v>
      </c>
      <c r="C91" s="27" t="s">
        <v>212</v>
      </c>
      <c r="D91" s="28">
        <v>16</v>
      </c>
      <c r="E91" s="28" t="s">
        <v>170</v>
      </c>
      <c r="F91" s="28">
        <v>8952.21</v>
      </c>
      <c r="G91" s="29"/>
      <c r="H91" s="29"/>
      <c r="I91" s="30" t="s">
        <v>34</v>
      </c>
      <c r="J91" s="31">
        <f>IF(I91="Less(-)",-1,1)</f>
        <v>1</v>
      </c>
      <c r="K91" s="29" t="s">
        <v>35</v>
      </c>
      <c r="L91" s="29" t="s">
        <v>4</v>
      </c>
      <c r="M91" s="32"/>
      <c r="N91" s="29"/>
      <c r="O91" s="29"/>
      <c r="P91" s="33"/>
      <c r="Q91" s="29"/>
      <c r="R91" s="29"/>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0">
        <f>ROUND(total_amount_ba($B$2,$D$2,D91,F91,J91,K91,M91),0)</f>
        <v>143235</v>
      </c>
      <c r="BB91" s="40">
        <f>BA91+SUM(N91:AZ91)</f>
        <v>143235</v>
      </c>
      <c r="BC91" s="41" t="str">
        <f>SpellNumber(L91,BB91)</f>
        <v>INR  One Lakh Forty Three Thousand Two Hundred &amp; Thirty Five  Only</v>
      </c>
      <c r="IA91" s="17">
        <v>79</v>
      </c>
      <c r="IB91" s="25" t="s">
        <v>164</v>
      </c>
      <c r="IC91" s="17" t="s">
        <v>212</v>
      </c>
      <c r="ID91" s="17">
        <v>16</v>
      </c>
      <c r="IE91" s="18" t="s">
        <v>170</v>
      </c>
      <c r="IF91" s="18"/>
      <c r="IG91" s="18"/>
      <c r="IH91" s="18"/>
      <c r="II91" s="18"/>
    </row>
    <row r="92" spans="1:243" s="17" customFormat="1" ht="347.25" customHeight="1">
      <c r="A92" s="26">
        <v>80</v>
      </c>
      <c r="B92" s="60" t="s">
        <v>165</v>
      </c>
      <c r="C92" s="27" t="s">
        <v>213</v>
      </c>
      <c r="D92" s="28">
        <v>70</v>
      </c>
      <c r="E92" s="28" t="s">
        <v>171</v>
      </c>
      <c r="F92" s="28">
        <v>9484.63</v>
      </c>
      <c r="G92" s="29"/>
      <c r="H92" s="29"/>
      <c r="I92" s="30" t="s">
        <v>34</v>
      </c>
      <c r="J92" s="31">
        <f>IF(I92="Less(-)",-1,1)</f>
        <v>1</v>
      </c>
      <c r="K92" s="29" t="s">
        <v>35</v>
      </c>
      <c r="L92" s="29" t="s">
        <v>4</v>
      </c>
      <c r="M92" s="32"/>
      <c r="N92" s="29"/>
      <c r="O92" s="29"/>
      <c r="P92" s="33"/>
      <c r="Q92" s="29"/>
      <c r="R92" s="29"/>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0">
        <f>ROUND(total_amount_ba($B$2,$D$2,D92,F92,J92,K92,M92),0)</f>
        <v>663924</v>
      </c>
      <c r="BB92" s="40">
        <f>BA92+SUM(N92:AZ92)</f>
        <v>663924</v>
      </c>
      <c r="BC92" s="41" t="str">
        <f>SpellNumber(L92,BB92)</f>
        <v>INR  Six Lakh Sixty Three Thousand Nine Hundred &amp; Twenty Four  Only</v>
      </c>
      <c r="IA92" s="17">
        <v>80</v>
      </c>
      <c r="IB92" s="25" t="s">
        <v>165</v>
      </c>
      <c r="IC92" s="17" t="s">
        <v>213</v>
      </c>
      <c r="ID92" s="17">
        <v>70</v>
      </c>
      <c r="IE92" s="18" t="s">
        <v>171</v>
      </c>
      <c r="IF92" s="18"/>
      <c r="IG92" s="18"/>
      <c r="IH92" s="18"/>
      <c r="II92" s="18"/>
    </row>
    <row r="93" spans="1:243" s="17" customFormat="1" ht="15.75">
      <c r="A93" s="26">
        <v>81</v>
      </c>
      <c r="B93" s="60" t="s">
        <v>166</v>
      </c>
      <c r="C93" s="27" t="s">
        <v>214</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IA93" s="17">
        <v>81</v>
      </c>
      <c r="IB93" s="17" t="s">
        <v>166</v>
      </c>
      <c r="IC93" s="17" t="s">
        <v>214</v>
      </c>
      <c r="IE93" s="18"/>
      <c r="IF93" s="18"/>
      <c r="IG93" s="18"/>
      <c r="IH93" s="18"/>
      <c r="II93" s="18"/>
    </row>
    <row r="94" spans="1:243" s="17" customFormat="1" ht="141.75">
      <c r="A94" s="26">
        <v>82</v>
      </c>
      <c r="B94" s="60" t="s">
        <v>167</v>
      </c>
      <c r="C94" s="27" t="s">
        <v>215</v>
      </c>
      <c r="D94" s="28">
        <v>110</v>
      </c>
      <c r="E94" s="28" t="s">
        <v>84</v>
      </c>
      <c r="F94" s="28">
        <v>719.68</v>
      </c>
      <c r="G94" s="29"/>
      <c r="H94" s="29"/>
      <c r="I94" s="30" t="s">
        <v>34</v>
      </c>
      <c r="J94" s="31">
        <f>IF(I94="Less(-)",-1,1)</f>
        <v>1</v>
      </c>
      <c r="K94" s="29" t="s">
        <v>35</v>
      </c>
      <c r="L94" s="29" t="s">
        <v>4</v>
      </c>
      <c r="M94" s="32"/>
      <c r="N94" s="29"/>
      <c r="O94" s="29"/>
      <c r="P94" s="33"/>
      <c r="Q94" s="29"/>
      <c r="R94" s="29"/>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0">
        <f>ROUND(total_amount_ba($B$2,$D$2,D94,F94,J94,K94,M94),0)</f>
        <v>79165</v>
      </c>
      <c r="BB94" s="40">
        <f>BA94+SUM(N94:AZ94)</f>
        <v>79165</v>
      </c>
      <c r="BC94" s="41" t="str">
        <f>SpellNumber(L94,BB94)</f>
        <v>INR  Seventy Nine Thousand One Hundred &amp; Sixty Five  Only</v>
      </c>
      <c r="IA94" s="17">
        <v>82</v>
      </c>
      <c r="IB94" s="17" t="s">
        <v>167</v>
      </c>
      <c r="IC94" s="17" t="s">
        <v>215</v>
      </c>
      <c r="ID94" s="17">
        <v>110</v>
      </c>
      <c r="IE94" s="18" t="s">
        <v>84</v>
      </c>
      <c r="IF94" s="18"/>
      <c r="IG94" s="18"/>
      <c r="IH94" s="18"/>
      <c r="II94" s="18"/>
    </row>
    <row r="95" spans="1:55" ht="48" customHeight="1">
      <c r="A95" s="59" t="s">
        <v>36</v>
      </c>
      <c r="B95" s="34"/>
      <c r="C95" s="35"/>
      <c r="D95" s="42"/>
      <c r="E95" s="42"/>
      <c r="F95" s="42"/>
      <c r="G95" s="42"/>
      <c r="H95" s="43"/>
      <c r="I95" s="43"/>
      <c r="J95" s="43"/>
      <c r="K95" s="43"/>
      <c r="L95" s="44"/>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6">
        <f>SUM(BA13:BA94)</f>
        <v>1579018</v>
      </c>
      <c r="BB95" s="47" t="e">
        <f>SUM(#REF!)</f>
        <v>#REF!</v>
      </c>
      <c r="BC95" s="48" t="str">
        <f>SpellNumber(L95,BA95)</f>
        <v>  Fifteen Lakh Seventy Nine Thousand  &amp;Eighteen  Only</v>
      </c>
    </row>
    <row r="96" spans="1:55" ht="51.75" customHeight="1">
      <c r="A96" s="22" t="s">
        <v>37</v>
      </c>
      <c r="B96" s="36"/>
      <c r="C96" s="37"/>
      <c r="D96" s="49"/>
      <c r="E96" s="50" t="s">
        <v>42</v>
      </c>
      <c r="F96" s="38"/>
      <c r="G96" s="51"/>
      <c r="H96" s="52"/>
      <c r="I96" s="52"/>
      <c r="J96" s="52"/>
      <c r="K96" s="49"/>
      <c r="L96" s="53"/>
      <c r="M96" s="54"/>
      <c r="N96" s="55"/>
      <c r="O96" s="45"/>
      <c r="P96" s="45"/>
      <c r="Q96" s="45"/>
      <c r="R96" s="45"/>
      <c r="S96" s="4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6">
        <f>IF(ISBLANK(F96),0,IF(E96="Excess (+)",ROUND(BA95+(BA95*F96),2),IF(E96="Less (-)",ROUND(BA95+(BA95*F96*(-1)),2),IF(E96="At Par",BA95,0))))</f>
        <v>0</v>
      </c>
      <c r="BB96" s="57">
        <f>ROUND(BA96,0)</f>
        <v>0</v>
      </c>
      <c r="BC96" s="58" t="str">
        <f>SpellNumber($E$2,BB96)</f>
        <v>INR Zero Only</v>
      </c>
    </row>
    <row r="97" spans="1:55" ht="18" customHeight="1">
      <c r="A97" s="21" t="s">
        <v>38</v>
      </c>
      <c r="B97" s="39"/>
      <c r="C97" s="63" t="str">
        <f>SpellNumber($E$2,BB96)</f>
        <v>INR Zero Only</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row>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sheetData>
  <sheetProtection password="D850" sheet="1"/>
  <autoFilter ref="A11:BC97"/>
  <mergeCells count="53">
    <mergeCell ref="C97:BC97"/>
    <mergeCell ref="A9:BC9"/>
    <mergeCell ref="A1:L1"/>
    <mergeCell ref="A4:BC4"/>
    <mergeCell ref="A5:BC5"/>
    <mergeCell ref="A6:BC6"/>
    <mergeCell ref="A7:BC7"/>
    <mergeCell ref="B8:BC8"/>
    <mergeCell ref="D80:BC80"/>
    <mergeCell ref="D67:BC67"/>
    <mergeCell ref="D69:BC69"/>
    <mergeCell ref="D82:BC82"/>
    <mergeCell ref="D84:BC84"/>
    <mergeCell ref="D65:BC65"/>
    <mergeCell ref="D70:BC70"/>
    <mergeCell ref="D74:BC74"/>
    <mergeCell ref="D71:BC71"/>
    <mergeCell ref="D73:BC73"/>
    <mergeCell ref="D13:BC13"/>
    <mergeCell ref="D14:BC14"/>
    <mergeCell ref="D16:BC16"/>
    <mergeCell ref="D17:BC17"/>
    <mergeCell ref="D19:BC19"/>
    <mergeCell ref="D21:BC21"/>
    <mergeCell ref="D22:BC22"/>
    <mergeCell ref="D25:BC25"/>
    <mergeCell ref="D26:BC26"/>
    <mergeCell ref="D29:BC29"/>
    <mergeCell ref="D31:BC31"/>
    <mergeCell ref="D33:BC33"/>
    <mergeCell ref="D35:BC35"/>
    <mergeCell ref="D37:BC37"/>
    <mergeCell ref="D38:BC38"/>
    <mergeCell ref="D41:BC41"/>
    <mergeCell ref="D43:BC43"/>
    <mergeCell ref="D44:BC44"/>
    <mergeCell ref="D47:BC47"/>
    <mergeCell ref="D48:BC48"/>
    <mergeCell ref="D50:BC50"/>
    <mergeCell ref="D51:BC51"/>
    <mergeCell ref="D59:BC59"/>
    <mergeCell ref="D64:BC64"/>
    <mergeCell ref="D53:BC53"/>
    <mergeCell ref="D55:BC55"/>
    <mergeCell ref="D58:BC58"/>
    <mergeCell ref="D62:BC62"/>
    <mergeCell ref="D93:BC93"/>
    <mergeCell ref="D76:BC76"/>
    <mergeCell ref="D77:BC77"/>
    <mergeCell ref="D79:BC79"/>
    <mergeCell ref="D85:BC85"/>
    <mergeCell ref="D87:BC87"/>
    <mergeCell ref="D89:BC8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D14 K15 D16:D17 K18 D19 K20 D21:D22 K23:K24 D25:D26 K27:K28 D29 K30 D31 K32 D33 K34 D35 K36 D37:D38 K39:K40 D41 K42 D43:D44 K45:K46 D47:D48 K49 D50:D51 K52 D53 K54 D55 K56:K57 D58:D59 K60:K61 D62 K63 D64:D65 K66 D67 K68 D69:D71 K72 D73:D74 K75 D76:D77 K78 D79:D80 K81 D82 K83 D84:D85 K86 D87 K88 D89 K90:K92 K94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7:H28 G30:H30 G32:H32 G34:H34 G36:H36 G39:H40 G42:H42 G45:H46 G49:H49 G52:H52 G54:H54 G56:H57 G60:H61 G63:H63 G66:H66 G68:H68 G72:H72 G75:H75 G78:H78 G81:H81 G83:H83 G86:H86 G88:H88 G90:H92 G94:H94">
      <formula1>0</formula1>
      <formula2>999999999999999</formula2>
    </dataValidation>
    <dataValidation allowBlank="1" showInputMessage="1" showErrorMessage="1" promptTitle="Addition / Deduction" prompt="Please Choose the correct One" sqref="J15 J18 J20 J23:J24 J27:J28 J30 J32 J34 J36 J39:J40 J42 J45:J46 J49 J52 J54 J56:J57 J60:J61 J63 J66 J68 J72 J75 J78 J81 J83 J86 J88 J90:J92 J94">
      <formula1>0</formula1>
      <formula2>0</formula2>
    </dataValidation>
    <dataValidation type="list" showErrorMessage="1" sqref="I15 I18 I20 I23:I24 I27:I28 I30 I32 I34 I36 I39:I40 I42 I45:I46 I49 I52 I54 I56:I57 I60:I61 I63 I66 I68 I72 I75 I78 I81 I83 I86 I88 I90:I92 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7:O28 N30:O30 N32:O32 N34:O34 N36:O36 N39:O40 N42:O42 N45:O46 N49:O49 N52:O52 N54:O54 N56:O57 N60:O61 N63:O63 N66:O66 N68:O68 N72:O72 N75:O75 N78:O78 N81:O81 N83:O83 N86:O86 N88:O88 N90:O92 N94: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7:R28 R30 R32 R34 R36 R39:R40 R42 R45:R46 R49 R52 R54 R56:R57 R60:R61 R63 R66 R68 R72 R75 R78 R81 R83 R86 R88 R90:R92 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7:Q28 Q30 Q32 Q34 Q36 Q39:Q40 Q42 Q45:Q46 Q49 Q52 Q54 Q56:Q57 Q60:Q61 Q63 Q66 Q68 Q72 Q75 Q78 Q81 Q83 Q86 Q88 Q90:Q92 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7:M28 M30 M32 M34 M36 M39:M40 M42 M45:M46 M49 M52 M54 M56:M57 M60:M61 M63 M66 M68 M72 M75 M78 M81 M83 M86 M88 M90:M92 M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7:F28 F30 F32 F34 F36 F39:F40 F42 F45:F46 F49 F52 F54 F56:F57 F60:F61 F63 F66 F68 F72 F75 F78 F81 F83 F86 F88 F90:F92 F9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4 L93">
      <formula1>"INR"</formula1>
    </dataValidation>
    <dataValidation allowBlank="1" showInputMessage="1" showErrorMessage="1" promptTitle="Itemcode/Make" prompt="Please enter text" sqref="C13:C94">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2024-01-02T10:38:07Z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