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'BoQ1'!$A$11:$BC$34</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<sst xmlns="http://schemas.openxmlformats.org/spreadsheetml/2006/main" count="236" uniqueCount="96">
  <si>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</si>
  <si>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</si>
  <si>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</si>
  <si>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</si>
  <si>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</si>
  <si>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</si>
  <si>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</si>
  <si>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</si>
  <si>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</si>
  <si>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</si>
  <si>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</si>
  <si>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</si>
  <si>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</si>
  <si>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</si>
  <si>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</si>
  <si>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</si>
  <si>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</si>
  <si>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</si>
  <si>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</si>
  <si>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</si>
  <si>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</si>
  <si>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</si>
  <si>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</si>
  <si>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</si>
  <si>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</si>
  <si>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</si>
  <si>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</si>
  <si>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</si>
  <si>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</si>
  <si>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</si>
  <si>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</si>
  <si>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</si>
  <si>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</si>
  <si>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</si>
  <si>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</si>
  <si>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</si>
  <si>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</si>
  <si>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</si>
  <si>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</si>
  <si>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</si>
  <si>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</si>
  <si>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</si>
  <si>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</si>
  <si>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</si>
  <si>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</si>
  <si>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</si>
  <si>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</si>
  <si>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</si>
  <si>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</si>
  <si>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</si>
  <si>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</si>
  <si>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</si>
  <si>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</si>
  <si>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</si>
  <si>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</si>
  <si>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</si>
  <si>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</si>
  <si>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</si>
  <si>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</si>
  <si>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</si>
  <si>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</si>
  <si>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</si>
  <si>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no.9</t>
  </si>
  <si>
    <t>item no.12</t>
  </si>
  <si>
    <t>item no.13</t>
  </si>
  <si>
    <t>item no.14</t>
  </si>
  <si>
    <t>item no.15</t>
  </si>
  <si>
    <t>item no.16</t>
  </si>
  <si>
    <t>item no.17</t>
  </si>
  <si>
    <t>FINISHING</t>
  </si>
  <si>
    <t>1:6 (1 cement: 6 coarse sand)</t>
  </si>
  <si>
    <t>15 mm cement plaster on rough side of single or half brick wall of mix:</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</si>
  <si>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</si>
  <si>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</si>
  <si>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Providing, mixing and applying bonding coat of approved adhesive on chipped portion of RCC as per  specifications and direction of Engineer-In-charge complete in all respect.</t>
  </si>
  <si>
    <t>sqm</t>
  </si>
  <si>
    <t>Dismantling and Demolishing</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</si>
  <si>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</si>
  <si>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</si>
  <si>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</si>
  <si>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Tender Inviting Authority: DOIP, IIT Kanpur</t>
  </si>
  <si>
    <t>Extra for plastering exterior walls of height more than 10 m from ground level for every additional height of 3 m or part thereof.</t>
  </si>
  <si>
    <t>Finishing walls with Premium Acrylic Smooth exterior paint with Silicone additives of required shade:</t>
  </si>
  <si>
    <t>New work (Two or more coats applied @ 1.43 ltr/10 sqm over and including priming coat of exterior primer applied @ 2.20 kg/10 sqm)</t>
  </si>
  <si>
    <t>Demolishing brick tile covering in terracing including stacking of serviceable material and disposal of unserviceable material within 50 metres lead.</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</si>
  <si>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</si>
  <si>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</si>
  <si>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cum</t>
  </si>
  <si>
    <t>EARTH WORK</t>
  </si>
  <si>
    <t xml:space="preserve">Excavating, supplying and filling of local earth (including royalty) by mechanical transport upto a lead of 5km also including ramming and watering of the earth in layers not exceeding 20 cm in trenches, plinth, sides of foundation etc. complete. </t>
  </si>
  <si>
    <t>Clearing jungle including uprooting of rank vegetation, grass, brush wood, trees and saplings of girth up to 30 cm measured at a height of 1 m above ground level and removal of rubbish up to a distance of 50 m outside the periphery of the area cleared.</t>
  </si>
  <si>
    <t>item no.19</t>
  </si>
  <si>
    <t>item no.20</t>
  </si>
  <si>
    <t>item no.21</t>
  </si>
  <si>
    <t>Name of Work: Miscellaneous external painting and development works at NOIDA Outreach Centre, IIT Kanpur</t>
  </si>
  <si>
    <t>NIT No:  Civil/08/01/2024-1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</si>
</sst>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sz val="12"/>
      <color indexed="8"/>
      <name val="Calibri"/>
      <family val="2"/>
    </font>
    <font>
      <sz val="12"/>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4" fillId="0" borderId="17" xfId="0" applyFont="1" applyFill="1" applyBorder="1" applyAlignment="1">
      <alignment horizontal="center" vertical="top"/>
    </xf>
    <xf numFmtId="0" fontId="7" fillId="0" borderId="17" xfId="56" applyNumberFormat="1" applyFont="1" applyFill="1" applyBorder="1" applyAlignment="1">
      <alignment horizontal="center" vertical="top" wrapText="1"/>
      <protection/>
    </xf>
    <xf numFmtId="0" fontId="64" fillId="0" borderId="17" xfId="0" applyFont="1" applyFill="1" applyBorder="1" applyAlignment="1">
      <alignment horizontal="center" vertical="center"/>
    </xf>
    <xf numFmtId="0" fontId="24" fillId="0" borderId="17" xfId="0" applyFont="1" applyFill="1" applyBorder="1" applyAlignment="1">
      <alignment horizontal="justify" vertical="top" wrapText="1"/>
    </xf>
    <xf numFmtId="0" fontId="65" fillId="0" borderId="17" xfId="0" applyFont="1" applyFill="1" applyBorder="1" applyAlignment="1">
      <alignment horizontal="justify" vertical="justify" wrapText="1"/>
    </xf>
    <xf numFmtId="0" fontId="26" fillId="0" borderId="17" xfId="0" applyFont="1" applyFill="1" applyBorder="1" applyAlignment="1">
      <alignment horizontal="justify" vertical="top" wrapText="1"/>
    </xf>
    <xf numFmtId="0" fontId="24" fillId="0" borderId="17" xfId="0" applyFont="1" applyFill="1" applyBorder="1" applyAlignment="1">
      <alignment horizontal="center" vertical="center"/>
    </xf>
    <xf numFmtId="2" fontId="24" fillId="0" borderId="17" xfId="0" applyNumberFormat="1" applyFont="1" applyFill="1" applyBorder="1" applyAlignment="1">
      <alignment horizontal="center" vertical="center"/>
    </xf>
    <xf numFmtId="2" fontId="25" fillId="0" borderId="17" xfId="0" applyNumberFormat="1" applyFont="1" applyFill="1" applyBorder="1" applyAlignment="1">
      <alignment horizontal="center" vertical="center"/>
    </xf>
    <xf numFmtId="2" fontId="27" fillId="0" borderId="17" xfId="56" applyNumberFormat="1" applyFont="1" applyFill="1" applyBorder="1" applyAlignment="1" applyProtection="1">
      <alignment horizontal="center" vertical="center"/>
      <protection locked="0"/>
    </xf>
    <xf numFmtId="2" fontId="28" fillId="0" borderId="17" xfId="59" applyNumberFormat="1" applyFont="1" applyFill="1" applyBorder="1" applyAlignment="1">
      <alignment horizontal="center" vertical="center"/>
      <protection/>
    </xf>
    <xf numFmtId="2" fontId="28" fillId="0" borderId="17" xfId="56" applyNumberFormat="1" applyFont="1" applyFill="1" applyBorder="1" applyAlignment="1">
      <alignment horizontal="center" vertical="center"/>
      <protection/>
    </xf>
    <xf numFmtId="2" fontId="27" fillId="33" borderId="17" xfId="56" applyNumberFormat="1" applyFont="1" applyFill="1" applyBorder="1" applyAlignment="1" applyProtection="1">
      <alignment horizontal="center" vertical="center"/>
      <protection locked="0"/>
    </xf>
    <xf numFmtId="2" fontId="27" fillId="0" borderId="17" xfId="56" applyNumberFormat="1" applyFont="1" applyFill="1" applyBorder="1" applyAlignment="1" applyProtection="1">
      <alignment horizontal="center" vertical="center" wrapText="1"/>
      <protection locked="0"/>
    </xf>
    <xf numFmtId="2" fontId="27" fillId="0" borderId="17" xfId="59" applyNumberFormat="1" applyFont="1" applyFill="1" applyBorder="1" applyAlignment="1">
      <alignment horizontal="center" vertical="center"/>
      <protection/>
    </xf>
    <xf numFmtId="2" fontId="27" fillId="0" borderId="17" xfId="58" applyNumberFormat="1" applyFont="1" applyFill="1" applyBorder="1" applyAlignment="1">
      <alignment horizontal="left" vertical="center"/>
      <protection/>
    </xf>
    <xf numFmtId="0" fontId="28" fillId="0" borderId="17" xfId="59" applyNumberFormat="1" applyFont="1" applyFill="1" applyBorder="1" applyAlignment="1">
      <alignment horizontal="left" vertical="center" wrapText="1"/>
      <protection/>
    </xf>
    <xf numFmtId="0" fontId="26" fillId="0" borderId="17" xfId="0" applyFont="1" applyFill="1" applyBorder="1" applyAlignment="1">
      <alignment horizontal="justify" vertical="top" wrapText="1"/>
    </xf>
    <xf numFmtId="0" fontId="27" fillId="0" borderId="18" xfId="59" applyNumberFormat="1" applyFont="1" applyFill="1" applyBorder="1" applyAlignment="1">
      <alignment horizontal="left" vertical="top"/>
      <protection/>
    </xf>
    <xf numFmtId="0" fontId="28" fillId="0" borderId="19" xfId="59" applyNumberFormat="1" applyFont="1" applyFill="1" applyBorder="1" applyAlignment="1">
      <alignment vertical="top"/>
      <protection/>
    </xf>
    <xf numFmtId="0" fontId="28" fillId="0" borderId="0" xfId="59" applyNumberFormat="1" applyFont="1" applyFill="1" applyBorder="1" applyAlignment="1">
      <alignment vertical="top"/>
      <protection/>
    </xf>
    <xf numFmtId="0" fontId="16" fillId="0" borderId="20" xfId="59" applyNumberFormat="1" applyFont="1" applyFill="1" applyBorder="1" applyAlignment="1">
      <alignment vertical="top"/>
      <protection/>
    </xf>
    <xf numFmtId="0" fontId="28" fillId="0" borderId="20" xfId="59" applyNumberFormat="1" applyFont="1" applyFill="1" applyBorder="1" applyAlignment="1">
      <alignment vertical="top"/>
      <protection/>
    </xf>
    <xf numFmtId="0" fontId="28" fillId="0" borderId="0" xfId="56" applyNumberFormat="1" applyFont="1" applyFill="1" applyAlignment="1">
      <alignment vertical="top"/>
      <protection/>
    </xf>
    <xf numFmtId="2" fontId="16" fillId="0" borderId="21" xfId="59" applyNumberFormat="1" applyFont="1" applyFill="1" applyBorder="1" applyAlignment="1">
      <alignment vertical="top"/>
      <protection/>
    </xf>
    <xf numFmtId="2" fontId="16" fillId="0" borderId="22" xfId="59" applyNumberFormat="1" applyFont="1" applyFill="1" applyBorder="1" applyAlignment="1">
      <alignment vertical="top"/>
      <protection/>
    </xf>
    <xf numFmtId="0" fontId="28" fillId="0" borderId="23" xfId="59" applyNumberFormat="1" applyFont="1" applyFill="1" applyBorder="1" applyAlignment="1">
      <alignment vertical="top" wrapText="1"/>
      <protection/>
    </xf>
    <xf numFmtId="0" fontId="17" fillId="33" borderId="11" xfId="59" applyFont="1" applyFill="1" applyBorder="1" applyAlignment="1" applyProtection="1">
      <alignment vertical="center" wrapText="1"/>
      <protection locked="0"/>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2" fontId="24" fillId="0" borderId="24" xfId="0" applyNumberFormat="1" applyFont="1" applyFill="1" applyBorder="1" applyAlignment="1">
      <alignment horizontal="center" vertical="center"/>
    </xf>
    <xf numFmtId="2" fontId="24" fillId="0" borderId="25" xfId="0" applyNumberFormat="1" applyFont="1" applyFill="1" applyBorder="1" applyAlignment="1">
      <alignment horizontal="center" vertical="center"/>
    </xf>
    <xf numFmtId="2" fontId="24" fillId="0" borderId="26" xfId="0" applyNumberFormat="1" applyFont="1" applyFill="1" applyBorder="1" applyAlignment="1">
      <alignment horizontal="center" vertical="center"/>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2628900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
  <sheetViews>
    <sheetView showGridLines="0" zoomScale="78" zoomScaleNormal="78" zoomScalePageLayoutView="0" workbookViewId="0" topLeftCell="A29">
      <selection activeCell="B30" sqref="B30"/>
    </sheetView>
  </sheetViews>
  <sheetFormatPr defaultColWidth="9.140625" defaultRowHeight="15"/>
  <cols>
    <col min="1" max="1" width="7.8515625" style="1" customWidth="1"/>
    <col min="2" max="2" width="70.00390625" style="1" customWidth="1"/>
    <col min="3" max="3" width="16.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4.140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80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94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95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49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30.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38">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41">
        <v>7</v>
      </c>
      <c r="BB12" s="41">
        <v>54</v>
      </c>
      <c r="BC12" s="41">
        <v>8</v>
      </c>
      <c r="IE12" s="18"/>
      <c r="IF12" s="18"/>
      <c r="IG12" s="18"/>
      <c r="IH12" s="18"/>
      <c r="II12" s="18"/>
    </row>
    <row r="13" spans="1:243" s="22" customFormat="1" ht="15.75">
      <c r="A13" s="40">
        <v>1</v>
      </c>
      <c r="B13" s="43" t="s">
        <v>88</v>
      </c>
      <c r="C13" s="42" t="s">
        <v>52</v>
      </c>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70"/>
      <c r="IA13" s="22">
        <v>1</v>
      </c>
      <c r="IB13" s="22" t="s">
        <v>88</v>
      </c>
      <c r="IC13" s="22" t="s">
        <v>52</v>
      </c>
      <c r="IE13" s="23"/>
      <c r="IF13" s="23" t="s">
        <v>34</v>
      </c>
      <c r="IG13" s="23" t="s">
        <v>42</v>
      </c>
      <c r="IH13" s="23">
        <v>10</v>
      </c>
      <c r="II13" s="23" t="s">
        <v>36</v>
      </c>
    </row>
    <row r="14" spans="1:243" s="17" customFormat="1" ht="78.75">
      <c r="A14" s="40">
        <v>2</v>
      </c>
      <c r="B14" s="43" t="s">
        <v>89</v>
      </c>
      <c r="C14" s="42" t="s">
        <v>53</v>
      </c>
      <c r="D14" s="47">
        <v>1465</v>
      </c>
      <c r="E14" s="46" t="s">
        <v>87</v>
      </c>
      <c r="F14" s="48">
        <v>323.24</v>
      </c>
      <c r="G14" s="49"/>
      <c r="H14" s="49"/>
      <c r="I14" s="50" t="s">
        <v>37</v>
      </c>
      <c r="J14" s="51">
        <f>IF(I14="Less(-)",-1,1)</f>
        <v>1</v>
      </c>
      <c r="K14" s="49" t="s">
        <v>38</v>
      </c>
      <c r="L14" s="49" t="s">
        <v>4</v>
      </c>
      <c r="M14" s="52"/>
      <c r="N14" s="49"/>
      <c r="O14" s="49"/>
      <c r="P14" s="53"/>
      <c r="Q14" s="49"/>
      <c r="R14" s="49"/>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ROUND(total_amount_ba($B$2,$D$2,D14,F14,J14,K14,M14),0)</f>
        <v>473547</v>
      </c>
      <c r="BB14" s="55">
        <f>BA14+SUM(N14:AZ14)</f>
        <v>473547</v>
      </c>
      <c r="BC14" s="56" t="str">
        <f>SpellNumber(L14,BB14)</f>
        <v>INR  Four Lakh Seventy Three Thousand Five Hundred &amp; Forty Seven  Only</v>
      </c>
      <c r="IA14" s="17">
        <v>2</v>
      </c>
      <c r="IB14" s="17" t="s">
        <v>89</v>
      </c>
      <c r="IC14" s="17" t="s">
        <v>53</v>
      </c>
      <c r="ID14" s="17">
        <v>1465</v>
      </c>
      <c r="IE14" s="18" t="s">
        <v>87</v>
      </c>
      <c r="IF14" s="18"/>
      <c r="IG14" s="18"/>
      <c r="IH14" s="18"/>
      <c r="II14" s="18"/>
    </row>
    <row r="15" spans="1:243" s="17" customFormat="1" ht="78.75">
      <c r="A15" s="40">
        <v>3</v>
      </c>
      <c r="B15" s="43" t="s">
        <v>90</v>
      </c>
      <c r="C15" s="42" t="s">
        <v>54</v>
      </c>
      <c r="D15" s="47">
        <v>4875</v>
      </c>
      <c r="E15" s="46" t="s">
        <v>75</v>
      </c>
      <c r="F15" s="48">
        <v>12.71</v>
      </c>
      <c r="G15" s="49"/>
      <c r="H15" s="49"/>
      <c r="I15" s="50" t="s">
        <v>37</v>
      </c>
      <c r="J15" s="51">
        <f>IF(I15="Less(-)",-1,1)</f>
        <v>1</v>
      </c>
      <c r="K15" s="49" t="s">
        <v>38</v>
      </c>
      <c r="L15" s="49" t="s">
        <v>4</v>
      </c>
      <c r="M15" s="52"/>
      <c r="N15" s="49"/>
      <c r="O15" s="49"/>
      <c r="P15" s="53"/>
      <c r="Q15" s="49"/>
      <c r="R15" s="49"/>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ROUND(total_amount_ba($B$2,$D$2,D15,F15,J15,K15,M15),0)</f>
        <v>61961</v>
      </c>
      <c r="BB15" s="55">
        <f>BA15+SUM(N15:AZ15)</f>
        <v>61961</v>
      </c>
      <c r="BC15" s="56" t="str">
        <f>SpellNumber(L15,BB15)</f>
        <v>INR  Sixty One Thousand Nine Hundred &amp; Sixty One  Only</v>
      </c>
      <c r="IA15" s="17">
        <v>3</v>
      </c>
      <c r="IB15" s="17" t="s">
        <v>90</v>
      </c>
      <c r="IC15" s="17" t="s">
        <v>54</v>
      </c>
      <c r="ID15" s="17">
        <v>4875</v>
      </c>
      <c r="IE15" s="18" t="s">
        <v>75</v>
      </c>
      <c r="IF15" s="18"/>
      <c r="IG15" s="18"/>
      <c r="IH15" s="18"/>
      <c r="II15" s="18"/>
    </row>
    <row r="16" spans="1:243" s="22" customFormat="1" ht="15.75">
      <c r="A16" s="40">
        <v>4</v>
      </c>
      <c r="B16" s="43" t="s">
        <v>69</v>
      </c>
      <c r="C16" s="42" t="s">
        <v>60</v>
      </c>
      <c r="D16" s="68"/>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A16" s="22">
        <v>4</v>
      </c>
      <c r="IB16" s="22" t="s">
        <v>69</v>
      </c>
      <c r="IC16" s="22" t="s">
        <v>60</v>
      </c>
      <c r="IE16" s="23"/>
      <c r="IF16" s="23" t="s">
        <v>34</v>
      </c>
      <c r="IG16" s="23" t="s">
        <v>42</v>
      </c>
      <c r="IH16" s="23">
        <v>10</v>
      </c>
      <c r="II16" s="23" t="s">
        <v>36</v>
      </c>
    </row>
    <row r="17" spans="1:243" s="22" customFormat="1" ht="31.5">
      <c r="A17" s="40">
        <v>5</v>
      </c>
      <c r="B17" s="43" t="s">
        <v>71</v>
      </c>
      <c r="C17" s="42" t="s">
        <v>55</v>
      </c>
      <c r="D17" s="68"/>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70"/>
      <c r="IA17" s="22">
        <v>5</v>
      </c>
      <c r="IB17" s="22" t="s">
        <v>71</v>
      </c>
      <c r="IC17" s="22" t="s">
        <v>55</v>
      </c>
      <c r="IE17" s="23"/>
      <c r="IF17" s="23"/>
      <c r="IG17" s="23"/>
      <c r="IH17" s="23"/>
      <c r="II17" s="23"/>
    </row>
    <row r="18" spans="1:243" s="22" customFormat="1" ht="30">
      <c r="A18" s="40">
        <v>6</v>
      </c>
      <c r="B18" s="43" t="s">
        <v>70</v>
      </c>
      <c r="C18" s="42" t="s">
        <v>61</v>
      </c>
      <c r="D18" s="47">
        <v>520</v>
      </c>
      <c r="E18" s="46" t="s">
        <v>75</v>
      </c>
      <c r="F18" s="48">
        <v>297.33</v>
      </c>
      <c r="G18" s="49"/>
      <c r="H18" s="49"/>
      <c r="I18" s="50" t="s">
        <v>37</v>
      </c>
      <c r="J18" s="51">
        <f>IF(I18="Less(-)",-1,1)</f>
        <v>1</v>
      </c>
      <c r="K18" s="49" t="s">
        <v>38</v>
      </c>
      <c r="L18" s="49" t="s">
        <v>4</v>
      </c>
      <c r="M18" s="52"/>
      <c r="N18" s="49"/>
      <c r="O18" s="49"/>
      <c r="P18" s="53"/>
      <c r="Q18" s="49"/>
      <c r="R18" s="49"/>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ROUND(total_amount_ba($B$2,$D$2,D18,F18,J18,K18,M18),0)</f>
        <v>154612</v>
      </c>
      <c r="BB18" s="55">
        <f>BA18+SUM(N18:AZ18)</f>
        <v>154612</v>
      </c>
      <c r="BC18" s="56" t="str">
        <f>SpellNumber(L18,BB18)</f>
        <v>INR  One Lakh Fifty Four Thousand Six Hundred &amp; Twelve  Only</v>
      </c>
      <c r="IA18" s="22">
        <v>6</v>
      </c>
      <c r="IB18" s="22" t="s">
        <v>70</v>
      </c>
      <c r="IC18" s="22" t="s">
        <v>61</v>
      </c>
      <c r="ID18" s="22">
        <v>520</v>
      </c>
      <c r="IE18" s="23" t="s">
        <v>75</v>
      </c>
      <c r="IF18" s="23" t="s">
        <v>39</v>
      </c>
      <c r="IG18" s="23" t="s">
        <v>35</v>
      </c>
      <c r="IH18" s="23">
        <v>123.223</v>
      </c>
      <c r="II18" s="23" t="s">
        <v>36</v>
      </c>
    </row>
    <row r="19" spans="1:243" s="22" customFormat="1" ht="47.25">
      <c r="A19" s="40">
        <v>7</v>
      </c>
      <c r="B19" s="43" t="s">
        <v>81</v>
      </c>
      <c r="C19" s="42" t="s">
        <v>56</v>
      </c>
      <c r="D19" s="47">
        <v>300</v>
      </c>
      <c r="E19" s="46" t="s">
        <v>75</v>
      </c>
      <c r="F19" s="48">
        <v>63.83</v>
      </c>
      <c r="G19" s="49"/>
      <c r="H19" s="49"/>
      <c r="I19" s="50" t="s">
        <v>37</v>
      </c>
      <c r="J19" s="51">
        <f aca="true" t="shared" si="0" ref="J19:J31">IF(I19="Less(-)",-1,1)</f>
        <v>1</v>
      </c>
      <c r="K19" s="49" t="s">
        <v>38</v>
      </c>
      <c r="L19" s="49" t="s">
        <v>4</v>
      </c>
      <c r="M19" s="52"/>
      <c r="N19" s="49"/>
      <c r="O19" s="49"/>
      <c r="P19" s="53"/>
      <c r="Q19" s="49"/>
      <c r="R19" s="49"/>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aca="true" t="shared" si="1" ref="BA19:BA31">ROUND(total_amount_ba($B$2,$D$2,D19,F19,J19,K19,M19),0)</f>
        <v>19149</v>
      </c>
      <c r="BB19" s="55">
        <f aca="true" t="shared" si="2" ref="BB19:BB31">BA19+SUM(N19:AZ19)</f>
        <v>19149</v>
      </c>
      <c r="BC19" s="56" t="str">
        <f aca="true" t="shared" si="3" ref="BC19:BC31">SpellNumber(L19,BB19)</f>
        <v>INR  Nineteen Thousand One Hundred &amp; Forty Nine  Only</v>
      </c>
      <c r="IA19" s="22">
        <v>7</v>
      </c>
      <c r="IB19" s="22" t="s">
        <v>81</v>
      </c>
      <c r="IC19" s="22" t="s">
        <v>56</v>
      </c>
      <c r="ID19" s="22">
        <v>300</v>
      </c>
      <c r="IE19" s="23" t="s">
        <v>75</v>
      </c>
      <c r="IF19" s="23" t="s">
        <v>43</v>
      </c>
      <c r="IG19" s="23" t="s">
        <v>44</v>
      </c>
      <c r="IH19" s="23">
        <v>10</v>
      </c>
      <c r="II19" s="23" t="s">
        <v>36</v>
      </c>
    </row>
    <row r="20" spans="1:243" s="22" customFormat="1" ht="31.5">
      <c r="A20" s="40">
        <v>8</v>
      </c>
      <c r="B20" s="43" t="s">
        <v>82</v>
      </c>
      <c r="C20" s="42" t="s">
        <v>62</v>
      </c>
      <c r="D20" s="77"/>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9"/>
      <c r="IA20" s="22">
        <v>8</v>
      </c>
      <c r="IB20" s="22" t="s">
        <v>82</v>
      </c>
      <c r="IC20" s="22" t="s">
        <v>62</v>
      </c>
      <c r="IE20" s="23"/>
      <c r="IF20" s="23" t="s">
        <v>40</v>
      </c>
      <c r="IG20" s="23" t="s">
        <v>41</v>
      </c>
      <c r="IH20" s="23">
        <v>213</v>
      </c>
      <c r="II20" s="23" t="s">
        <v>36</v>
      </c>
    </row>
    <row r="21" spans="1:243" s="22" customFormat="1" ht="47.25">
      <c r="A21" s="40">
        <v>9</v>
      </c>
      <c r="B21" s="43" t="s">
        <v>83</v>
      </c>
      <c r="C21" s="42" t="s">
        <v>57</v>
      </c>
      <c r="D21" s="47">
        <v>520</v>
      </c>
      <c r="E21" s="46" t="s">
        <v>75</v>
      </c>
      <c r="F21" s="48">
        <v>142.35</v>
      </c>
      <c r="G21" s="49"/>
      <c r="H21" s="49"/>
      <c r="I21" s="50" t="s">
        <v>37</v>
      </c>
      <c r="J21" s="51">
        <f t="shared" si="0"/>
        <v>1</v>
      </c>
      <c r="K21" s="49" t="s">
        <v>38</v>
      </c>
      <c r="L21" s="49" t="s">
        <v>4</v>
      </c>
      <c r="M21" s="52"/>
      <c r="N21" s="49"/>
      <c r="O21" s="49"/>
      <c r="P21" s="53"/>
      <c r="Q21" s="49"/>
      <c r="R21" s="49"/>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74022</v>
      </c>
      <c r="BB21" s="55">
        <f t="shared" si="2"/>
        <v>74022</v>
      </c>
      <c r="BC21" s="56" t="str">
        <f t="shared" si="3"/>
        <v>INR  Seventy Four Thousand  &amp;Twenty Two  Only</v>
      </c>
      <c r="IA21" s="22">
        <v>9</v>
      </c>
      <c r="IB21" s="22" t="s">
        <v>83</v>
      </c>
      <c r="IC21" s="22" t="s">
        <v>57</v>
      </c>
      <c r="ID21" s="22">
        <v>520</v>
      </c>
      <c r="IE21" s="23" t="s">
        <v>75</v>
      </c>
      <c r="IF21" s="23"/>
      <c r="IG21" s="23"/>
      <c r="IH21" s="23"/>
      <c r="II21" s="23"/>
    </row>
    <row r="22" spans="1:243" s="22" customFormat="1" ht="15.75">
      <c r="A22" s="40">
        <v>10</v>
      </c>
      <c r="B22" s="44" t="s">
        <v>76</v>
      </c>
      <c r="C22" s="42" t="s">
        <v>63</v>
      </c>
      <c r="D22" s="77"/>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9"/>
      <c r="IA22" s="22">
        <v>10</v>
      </c>
      <c r="IB22" s="22" t="s">
        <v>76</v>
      </c>
      <c r="IC22" s="22" t="s">
        <v>63</v>
      </c>
      <c r="IE22" s="23"/>
      <c r="IF22" s="23"/>
      <c r="IG22" s="23"/>
      <c r="IH22" s="23"/>
      <c r="II22" s="23"/>
    </row>
    <row r="23" spans="1:243" s="22" customFormat="1" ht="47.25">
      <c r="A23" s="40">
        <v>11</v>
      </c>
      <c r="B23" s="44" t="s">
        <v>84</v>
      </c>
      <c r="C23" s="42" t="s">
        <v>64</v>
      </c>
      <c r="D23" s="47">
        <v>520</v>
      </c>
      <c r="E23" s="46" t="s">
        <v>75</v>
      </c>
      <c r="F23" s="48">
        <v>76.11</v>
      </c>
      <c r="G23" s="49"/>
      <c r="H23" s="49"/>
      <c r="I23" s="50" t="s">
        <v>37</v>
      </c>
      <c r="J23" s="51">
        <f t="shared" si="0"/>
        <v>1</v>
      </c>
      <c r="K23" s="49" t="s">
        <v>38</v>
      </c>
      <c r="L23" s="49" t="s">
        <v>4</v>
      </c>
      <c r="M23" s="52"/>
      <c r="N23" s="49"/>
      <c r="O23" s="49"/>
      <c r="P23" s="53"/>
      <c r="Q23" s="49"/>
      <c r="R23" s="49"/>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39577</v>
      </c>
      <c r="BB23" s="55">
        <f t="shared" si="2"/>
        <v>39577</v>
      </c>
      <c r="BC23" s="56" t="str">
        <f t="shared" si="3"/>
        <v>INR  Thirty Nine Thousand Five Hundred &amp; Seventy Seven  Only</v>
      </c>
      <c r="IA23" s="22">
        <v>11</v>
      </c>
      <c r="IB23" s="22" t="s">
        <v>84</v>
      </c>
      <c r="IC23" s="22" t="s">
        <v>64</v>
      </c>
      <c r="ID23" s="22">
        <v>520</v>
      </c>
      <c r="IE23" s="23" t="s">
        <v>75</v>
      </c>
      <c r="IF23" s="23"/>
      <c r="IG23" s="23"/>
      <c r="IH23" s="23"/>
      <c r="II23" s="23"/>
    </row>
    <row r="24" spans="1:243" s="22" customFormat="1" ht="94.5">
      <c r="A24" s="40">
        <v>12</v>
      </c>
      <c r="B24" s="44" t="s">
        <v>72</v>
      </c>
      <c r="C24" s="42" t="s">
        <v>65</v>
      </c>
      <c r="D24" s="47">
        <v>3430</v>
      </c>
      <c r="E24" s="46" t="s">
        <v>87</v>
      </c>
      <c r="F24" s="48">
        <v>192.33</v>
      </c>
      <c r="G24" s="49"/>
      <c r="H24" s="49"/>
      <c r="I24" s="50" t="s">
        <v>37</v>
      </c>
      <c r="J24" s="51">
        <f t="shared" si="0"/>
        <v>1</v>
      </c>
      <c r="K24" s="49" t="s">
        <v>38</v>
      </c>
      <c r="L24" s="49" t="s">
        <v>4</v>
      </c>
      <c r="M24" s="52"/>
      <c r="N24" s="49"/>
      <c r="O24" s="49"/>
      <c r="P24" s="53"/>
      <c r="Q24" s="49"/>
      <c r="R24" s="49"/>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1"/>
        <v>659692</v>
      </c>
      <c r="BB24" s="55">
        <f t="shared" si="2"/>
        <v>659692</v>
      </c>
      <c r="BC24" s="56" t="str">
        <f t="shared" si="3"/>
        <v>INR  Six Lakh Fifty Nine Thousand Six Hundred &amp; Ninety Two  Only</v>
      </c>
      <c r="IA24" s="22">
        <v>12</v>
      </c>
      <c r="IB24" s="22" t="s">
        <v>72</v>
      </c>
      <c r="IC24" s="22" t="s">
        <v>65</v>
      </c>
      <c r="ID24" s="22">
        <v>3430</v>
      </c>
      <c r="IE24" s="23" t="s">
        <v>87</v>
      </c>
      <c r="IF24" s="23"/>
      <c r="IG24" s="23"/>
      <c r="IH24" s="23"/>
      <c r="II24" s="23"/>
    </row>
    <row r="25" spans="1:243" s="22" customFormat="1" ht="15.75">
      <c r="A25" s="40">
        <v>13</v>
      </c>
      <c r="B25" s="45" t="s">
        <v>73</v>
      </c>
      <c r="C25" s="42" t="s">
        <v>66</v>
      </c>
      <c r="D25" s="68"/>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70"/>
      <c r="IA25" s="22">
        <v>13</v>
      </c>
      <c r="IB25" s="22" t="s">
        <v>73</v>
      </c>
      <c r="IC25" s="22" t="s">
        <v>66</v>
      </c>
      <c r="IE25" s="23"/>
      <c r="IF25" s="23"/>
      <c r="IG25" s="23"/>
      <c r="IH25" s="23"/>
      <c r="II25" s="23"/>
    </row>
    <row r="26" spans="1:243" s="22" customFormat="1" ht="126">
      <c r="A26" s="40">
        <v>14</v>
      </c>
      <c r="B26" s="57" t="s">
        <v>85</v>
      </c>
      <c r="C26" s="42" t="s">
        <v>67</v>
      </c>
      <c r="D26" s="68"/>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70"/>
      <c r="IA26" s="22">
        <v>14</v>
      </c>
      <c r="IB26" s="22" t="s">
        <v>85</v>
      </c>
      <c r="IC26" s="22" t="s">
        <v>67</v>
      </c>
      <c r="IE26" s="23"/>
      <c r="IF26" s="23"/>
      <c r="IG26" s="23"/>
      <c r="IH26" s="23"/>
      <c r="II26" s="23"/>
    </row>
    <row r="27" spans="1:243" s="22" customFormat="1" ht="30">
      <c r="A27" s="40">
        <v>15</v>
      </c>
      <c r="B27" s="57" t="s">
        <v>86</v>
      </c>
      <c r="C27" s="42" t="s">
        <v>68</v>
      </c>
      <c r="D27" s="47">
        <v>30</v>
      </c>
      <c r="E27" s="46" t="s">
        <v>75</v>
      </c>
      <c r="F27" s="48">
        <v>91.71</v>
      </c>
      <c r="G27" s="49"/>
      <c r="H27" s="49"/>
      <c r="I27" s="50" t="s">
        <v>37</v>
      </c>
      <c r="J27" s="51">
        <f t="shared" si="0"/>
        <v>1</v>
      </c>
      <c r="K27" s="49" t="s">
        <v>38</v>
      </c>
      <c r="L27" s="49" t="s">
        <v>4</v>
      </c>
      <c r="M27" s="52"/>
      <c r="N27" s="49"/>
      <c r="O27" s="49"/>
      <c r="P27" s="53"/>
      <c r="Q27" s="49"/>
      <c r="R27" s="49"/>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1"/>
        <v>2751</v>
      </c>
      <c r="BB27" s="55">
        <f t="shared" si="2"/>
        <v>2751</v>
      </c>
      <c r="BC27" s="56" t="str">
        <f t="shared" si="3"/>
        <v>INR  Two Thousand Seven Hundred &amp; Fifty One  Only</v>
      </c>
      <c r="IA27" s="22">
        <v>15</v>
      </c>
      <c r="IB27" s="22" t="s">
        <v>86</v>
      </c>
      <c r="IC27" s="22" t="s">
        <v>68</v>
      </c>
      <c r="ID27" s="22">
        <v>30</v>
      </c>
      <c r="IE27" s="23" t="s">
        <v>75</v>
      </c>
      <c r="IF27" s="23"/>
      <c r="IG27" s="23"/>
      <c r="IH27" s="23"/>
      <c r="II27" s="23"/>
    </row>
    <row r="28" spans="1:243" s="22" customFormat="1" ht="47.25">
      <c r="A28" s="40">
        <v>16</v>
      </c>
      <c r="B28" s="57" t="s">
        <v>74</v>
      </c>
      <c r="C28" s="42" t="s">
        <v>58</v>
      </c>
      <c r="D28" s="68"/>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70"/>
      <c r="IA28" s="22">
        <v>16</v>
      </c>
      <c r="IB28" s="22" t="s">
        <v>74</v>
      </c>
      <c r="IC28" s="22" t="s">
        <v>58</v>
      </c>
      <c r="IE28" s="23"/>
      <c r="IF28" s="23"/>
      <c r="IG28" s="23"/>
      <c r="IH28" s="23"/>
      <c r="II28" s="23"/>
    </row>
    <row r="29" spans="1:243" s="22" customFormat="1" ht="63">
      <c r="A29" s="40">
        <v>17</v>
      </c>
      <c r="B29" s="57" t="s">
        <v>77</v>
      </c>
      <c r="C29" s="42" t="s">
        <v>91</v>
      </c>
      <c r="D29" s="47">
        <v>30</v>
      </c>
      <c r="E29" s="46" t="s">
        <v>75</v>
      </c>
      <c r="F29" s="48">
        <v>103.24</v>
      </c>
      <c r="G29" s="49"/>
      <c r="H29" s="49"/>
      <c r="I29" s="50" t="s">
        <v>37</v>
      </c>
      <c r="J29" s="51">
        <f t="shared" si="0"/>
        <v>1</v>
      </c>
      <c r="K29" s="49" t="s">
        <v>38</v>
      </c>
      <c r="L29" s="49" t="s">
        <v>4</v>
      </c>
      <c r="M29" s="52"/>
      <c r="N29" s="49"/>
      <c r="O29" s="49"/>
      <c r="P29" s="53"/>
      <c r="Q29" s="49"/>
      <c r="R29" s="49"/>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1"/>
        <v>3097</v>
      </c>
      <c r="BB29" s="55">
        <f t="shared" si="2"/>
        <v>3097</v>
      </c>
      <c r="BC29" s="56" t="str">
        <f t="shared" si="3"/>
        <v>INR  Three Thousand  &amp;Ninety Seven  Only</v>
      </c>
      <c r="IA29" s="22">
        <v>17</v>
      </c>
      <c r="IB29" s="22" t="s">
        <v>77</v>
      </c>
      <c r="IC29" s="22" t="s">
        <v>91</v>
      </c>
      <c r="ID29" s="22">
        <v>30</v>
      </c>
      <c r="IE29" s="23" t="s">
        <v>75</v>
      </c>
      <c r="IF29" s="23"/>
      <c r="IG29" s="23"/>
      <c r="IH29" s="23"/>
      <c r="II29" s="23"/>
    </row>
    <row r="30" spans="1:243" s="22" customFormat="1" ht="78.75">
      <c r="A30" s="40">
        <v>18</v>
      </c>
      <c r="B30" s="57" t="s">
        <v>78</v>
      </c>
      <c r="C30" s="42" t="s">
        <v>92</v>
      </c>
      <c r="D30" s="68"/>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70"/>
      <c r="IA30" s="22">
        <v>18</v>
      </c>
      <c r="IB30" s="22" t="s">
        <v>78</v>
      </c>
      <c r="IC30" s="22" t="s">
        <v>92</v>
      </c>
      <c r="IE30" s="23"/>
      <c r="IF30" s="23"/>
      <c r="IG30" s="23"/>
      <c r="IH30" s="23"/>
      <c r="II30" s="23"/>
    </row>
    <row r="31" spans="1:243" s="22" customFormat="1" ht="30">
      <c r="A31" s="40">
        <v>19</v>
      </c>
      <c r="B31" s="43" t="s">
        <v>79</v>
      </c>
      <c r="C31" s="42" t="s">
        <v>93</v>
      </c>
      <c r="D31" s="47">
        <v>30</v>
      </c>
      <c r="E31" s="46" t="s">
        <v>75</v>
      </c>
      <c r="F31" s="48">
        <v>447.61</v>
      </c>
      <c r="G31" s="49"/>
      <c r="H31" s="49"/>
      <c r="I31" s="50" t="s">
        <v>37</v>
      </c>
      <c r="J31" s="51">
        <f t="shared" si="0"/>
        <v>1</v>
      </c>
      <c r="K31" s="49" t="s">
        <v>38</v>
      </c>
      <c r="L31" s="49" t="s">
        <v>4</v>
      </c>
      <c r="M31" s="52"/>
      <c r="N31" s="49"/>
      <c r="O31" s="49"/>
      <c r="P31" s="53"/>
      <c r="Q31" s="49"/>
      <c r="R31" s="49"/>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1"/>
        <v>13428</v>
      </c>
      <c r="BB31" s="55">
        <f t="shared" si="2"/>
        <v>13428</v>
      </c>
      <c r="BC31" s="56" t="str">
        <f t="shared" si="3"/>
        <v>INR  Thirteen Thousand Four Hundred &amp; Twenty Eight  Only</v>
      </c>
      <c r="IA31" s="22">
        <v>19</v>
      </c>
      <c r="IB31" s="22" t="s">
        <v>79</v>
      </c>
      <c r="IC31" s="22" t="s">
        <v>93</v>
      </c>
      <c r="ID31" s="22">
        <v>30</v>
      </c>
      <c r="IE31" s="23" t="s">
        <v>75</v>
      </c>
      <c r="IF31" s="23"/>
      <c r="IG31" s="23"/>
      <c r="IH31" s="23"/>
      <c r="II31" s="23"/>
    </row>
    <row r="32" spans="1:55" ht="30">
      <c r="A32" s="24" t="s">
        <v>45</v>
      </c>
      <c r="B32" s="58"/>
      <c r="C32" s="59"/>
      <c r="D32" s="60"/>
      <c r="E32" s="60" t="s">
        <v>7</v>
      </c>
      <c r="F32" s="60"/>
      <c r="G32" s="60"/>
      <c r="H32" s="61"/>
      <c r="I32" s="61"/>
      <c r="J32" s="61"/>
      <c r="K32" s="61"/>
      <c r="L32" s="62"/>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4">
        <f>ROUND(SUM(BA13:BA31),0)</f>
        <v>1501836</v>
      </c>
      <c r="BB32" s="65">
        <f>SUM(BB13:BB31)</f>
        <v>1501836</v>
      </c>
      <c r="BC32" s="66" t="str">
        <f>SpellNumber(L32,BB32)</f>
        <v>  Fifteen Lakh One Thousand Eight Hundred &amp; Thirty Six  Only</v>
      </c>
    </row>
    <row r="33" spans="1:55" ht="36.75" customHeight="1">
      <c r="A33" s="25" t="s">
        <v>46</v>
      </c>
      <c r="B33" s="26"/>
      <c r="C33" s="27"/>
      <c r="D33" s="28"/>
      <c r="E33" s="67" t="s">
        <v>51</v>
      </c>
      <c r="F33" s="37"/>
      <c r="G33" s="29"/>
      <c r="H33" s="30"/>
      <c r="I33" s="30"/>
      <c r="J33" s="30"/>
      <c r="K33" s="31"/>
      <c r="L33" s="32"/>
      <c r="M33" s="33"/>
      <c r="N33" s="34"/>
      <c r="O33" s="22"/>
      <c r="P33" s="22"/>
      <c r="Q33" s="22"/>
      <c r="R33" s="22"/>
      <c r="S33" s="22"/>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5">
        <f>IF(ISBLANK(F33),0,IF(E33="Excess (+)",ROUND(BA32+(BA32*F33),2),IF(E33="Less (-)",ROUND(BA32+(BA32*F33*(-1)),2),IF(E33="At Par",BA32,0))))</f>
        <v>0</v>
      </c>
      <c r="BB33" s="36">
        <f>ROUND(BA33,0)</f>
        <v>0</v>
      </c>
      <c r="BC33" s="21" t="str">
        <f>SpellNumber($E$2,BB33)</f>
        <v>INR Zero Only</v>
      </c>
    </row>
    <row r="34" spans="1:55" ht="33.75" customHeight="1">
      <c r="A34" s="24" t="s">
        <v>47</v>
      </c>
      <c r="B34" s="24"/>
      <c r="C34" s="71" t="str">
        <f>SpellNumber($E$2,BB33)</f>
        <v>INR Zero Only</v>
      </c>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5" ht="15"/>
    <row r="956" ht="15"/>
    <row r="957" ht="15"/>
    <row r="958" ht="15"/>
    <row r="959" ht="15"/>
    <row r="960" ht="15"/>
    <row r="961" ht="15"/>
    <row r="962" ht="15"/>
    <row r="963" ht="15"/>
    <row r="965" ht="15"/>
    <row r="966" ht="15"/>
    <row r="967" ht="15"/>
    <row r="968" ht="15"/>
    <row r="969" ht="15"/>
    <row r="970" ht="15"/>
    <row r="971" ht="15"/>
    <row r="972" ht="15"/>
    <row r="973" ht="15"/>
    <row r="974" ht="15"/>
    <row r="975" ht="15"/>
    <row r="976" ht="15"/>
    <row r="978" ht="15"/>
    <row r="979" ht="15"/>
    <row r="980" ht="15"/>
    <row r="981" ht="15"/>
    <row r="982" ht="15"/>
    <row r="984" ht="15"/>
    <row r="985" ht="15"/>
  </sheetData>
  <sheetProtection password="D850" sheet="1"/>
  <autoFilter ref="A11:BC34"/>
  <mergeCells count="17">
    <mergeCell ref="D16:BC16"/>
    <mergeCell ref="D20:BC20"/>
    <mergeCell ref="D22:BC22"/>
    <mergeCell ref="D25:BC25"/>
    <mergeCell ref="D26:BC26"/>
    <mergeCell ref="D28:BC28"/>
    <mergeCell ref="D17:BC17"/>
    <mergeCell ref="D13:BC13"/>
    <mergeCell ref="D30:BC30"/>
    <mergeCell ref="C34:BC34"/>
    <mergeCell ref="A1:L1"/>
    <mergeCell ref="A4:BC4"/>
    <mergeCell ref="A5:BC5"/>
    <mergeCell ref="A6:BC6"/>
    <mergeCell ref="A7:BC7"/>
    <mergeCell ref="B8:BC8"/>
    <mergeCell ref="A9:BC9"/>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list" allowBlank="1" showErrorMessage="1" sqref="E3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allowBlank="1" showErrorMessage="1" sqref="K21 K23:K24 K31 K27 K29 D25:D26 D28 D30 D13 K14:K15 D16:D17 K18:K1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1:H21 G23:H24 G27:H27 G29:H29 G31:H31 G14:H15 G18:H19">
      <formula1>0</formula1>
      <formula2>999999999999999</formula2>
    </dataValidation>
    <dataValidation allowBlank="1" showInputMessage="1" showErrorMessage="1" promptTitle="Addition / Deduction" prompt="Please Choose the correct One" sqref="J21 J23:J24 J27 J29 J31 J14:J15 J18:J19">
      <formula1>0</formula1>
      <formula2>0</formula2>
    </dataValidation>
    <dataValidation type="list" showErrorMessage="1" sqref="I21 I23:I24 I27 I29 I31 I14:I15 I18: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1:O21 N23:O24 N27:O27 N29:O29 N31:O31 N14:O15 N18: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1 R23:R24 R27 R29 R31 R14:R15 R18: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1 Q23:Q24 Q27 Q29 Q31 Q14:Q15 Q18:Q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1 M23:M24 M27 M29 M31 M14:M15 M18:M19">
      <formula1>0</formula1>
      <formula2>999999999999999</formula2>
    </dataValidation>
    <dataValidation type="decimal" allowBlank="1" showInputMessage="1" showErrorMessage="1" promptTitle="Estimated Rate" prompt="Please enter the Rate for this item. " errorTitle="Invalid Entry" error="Only Numeric Values are allowed. " sqref="F21 F23:F24 F27 F29 F31 F14:F15 F18:F19">
      <formula1>0</formula1>
      <formula2>999999999999999</formula2>
    </dataValidation>
    <dataValidation type="list" allowBlank="1" showInputMessage="1" showErrorMessage="1" sqref="L28 L29 L13 L14 L15 L16 L17 L18 L19 L20 L21 L22 L23 L24 L25 L26 L27 L31 L30">
      <formula1>"INR"</formula1>
    </dataValidation>
    <dataValidation allowBlank="1" showInputMessage="1" showErrorMessage="1" promptTitle="Itemcode/Make" prompt="Please enter text" sqref="C13:C31">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48</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2024-01-08T11:58:14Z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