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'BoQ1'!$A$11:$BC$56</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<sst xmlns="http://schemas.openxmlformats.org/spreadsheetml/2006/main" count="427" uniqueCount="145">
  <si>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</si>
  <si>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</si>
  <si>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</si>
  <si>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</si>
  <si>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</si>
  <si>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</si>
  <si>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</si>
  <si>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</si>
  <si>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</si>
  <si>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</si>
  <si>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</si>
  <si>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</si>
  <si>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</si>
  <si>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</si>
  <si>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</si>
  <si>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</si>
  <si>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</si>
  <si>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</si>
  <si>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</si>
  <si>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</si>
  <si>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</si>
  <si>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</si>
  <si>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</si>
  <si>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</si>
  <si>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</si>
  <si>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</si>
  <si>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</si>
  <si>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</si>
  <si>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</si>
  <si>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</si>
  <si>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</si>
  <si>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</si>
  <si>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</si>
  <si>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</si>
  <si>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</si>
  <si>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</si>
  <si>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</si>
  <si>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</si>
  <si>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</si>
  <si>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</si>
  <si>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</si>
  <si>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</si>
  <si>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</si>
  <si>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</si>
  <si>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</si>
  <si>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</si>
  <si>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</si>
  <si>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</si>
  <si>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</si>
  <si>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</si>
  <si>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</si>
  <si>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</si>
  <si>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</si>
  <si>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</si>
  <si>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</si>
  <si>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</si>
  <si>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</si>
  <si>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</si>
  <si>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</si>
  <si>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</si>
  <si>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</si>
  <si>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</si>
  <si>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</si>
  <si>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</si>
  <si>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</si>
  <si>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</si>
  <si>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</si>
  <si>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</si>
  <si>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</si>
  <si>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</si>
  <si>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</si>
  <si>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</si>
  <si>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</si>
  <si>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</si>
  <si>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</si>
  <si>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</si>
  <si>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</si>
  <si>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</si>
  <si>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</si>
  <si>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</si>
  <si>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</si>
  <si>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</si>
  <si>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</si>
  <si>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</si>
  <si>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</si>
  <si>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</si>
  <si>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</si>
  <si>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</si>
  <si>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</si>
  <si>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</si>
  <si>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</si>
  <si>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</si>
  <si>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</si>
  <si>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</si>
  <si>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</si>
  <si>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Mtr.</t>
  </si>
  <si>
    <t>Mtr</t>
  </si>
  <si>
    <t>Nos.</t>
  </si>
  <si>
    <t>50 mm dia</t>
  </si>
  <si>
    <t xml:space="preserve">Providing &amp; fixing of 105 mm x 50 mm size of  DLP trunking  on surface  with suitable plug &amp; screws as reqd. </t>
  </si>
  <si>
    <t xml:space="preserve">Providing &amp; fixing of accessories for  105 mm x 50 mm size of  DLP trunking system  as reqd.     </t>
  </si>
  <si>
    <t>Flexible cover for 85 mm width</t>
  </si>
  <si>
    <t>Partition</t>
  </si>
  <si>
    <t xml:space="preserve">Flat junction      </t>
  </si>
  <si>
    <t>Flat angle</t>
  </si>
  <si>
    <t xml:space="preserve">Internal angle adjustable from 80 - 100   </t>
  </si>
  <si>
    <t>External angle adjustable from 60 -  120</t>
  </si>
  <si>
    <t xml:space="preserve">Base Joint   </t>
  </si>
  <si>
    <t xml:space="preserve">cover Joint for  85 mm width </t>
  </si>
  <si>
    <t xml:space="preserve">End Caps      </t>
  </si>
  <si>
    <t>Mtrs.</t>
  </si>
  <si>
    <t>Numbering of Pole/ ceiling fan/ exhaust fan/ fluorescent fittings as required</t>
  </si>
  <si>
    <t>Providing and fixing  6 SWG dia. GI wire on surface  or in recess for loop earthing alongwith the existing surface / recessed conduit / submain wiring / cable as required.</t>
  </si>
  <si>
    <t>Supplying and making indoor end termination with brass compression gland and aluminium lugs for following size of PVC insulated and PVC sheathed/XLPE aluminium conductor cable of 1.1kV grade as reqd.</t>
  </si>
  <si>
    <t>2x10 sqmm(19mm)</t>
  </si>
  <si>
    <t>Providing, laying and fixing following dia G.I. pipe (medium class) in ground complete with G.I. fittings including trenching (75 cm deep) and re-filling etc as required</t>
  </si>
  <si>
    <t>Supplying and drawing of  following sizes of FR PVC insulated copper conductor, round cable of following size  in the existing surface/ recessed/ steel/ PVC conduit as required.</t>
  </si>
  <si>
    <t>3 Core 1.5 Sq.mm</t>
  </si>
  <si>
    <t>6 x 16 Sq.mm..</t>
  </si>
  <si>
    <t>Supplying &amp; Laying of one no. XLPE cable aluminium conductor steel armoured cable of  size  2x10sqmm, grade 1.1kV in following manners.</t>
  </si>
  <si>
    <t xml:space="preserve">In Ground I/c excavation, sand cushioning protective covering, refilling of earth as reqd.             </t>
  </si>
  <si>
    <t>In existing Pipe</t>
  </si>
  <si>
    <t>In existing open duct</t>
  </si>
  <si>
    <t xml:space="preserve">40W </t>
  </si>
  <si>
    <t xml:space="preserve">45W Street light                                                                                                           </t>
  </si>
  <si>
    <t>Digging cable trench/lifting brick/s and cable for locating fault and refilling the trench, ramming &amp; making good the same as reqd.</t>
  </si>
  <si>
    <t>Supply &amp; fixing of 65 mm dia.'B' class GI pole 4.5 mtr. Long for post top lantern i/c bas plate 300 x 300 x 3mm GI reducer &amp; nipple for mounting the fitting win cement concrete 1:3:6 (1 cement : 3 coarse sand : 6 graded stone aggregate 40 mm nominal size) foundation including excavation and refilling etc. as required accolade the looping) complete as reqd.</t>
  </si>
  <si>
    <t>S&amp;F, connecting and commissioning looping type cable end control box with  200 mm x 250 mm x 100 mm deep SMC Junction box ( water proof,Rotproof and termite resistant Cable entry from bottom and/or sides 100% weatherproof with Pole mounting arrangement)
having 1 no. 6amp to 32 amp SPMCB 250 volt and 2 nos. brass neutral link square rod 6 way  and fixed on 5 mm thick Bakelite sheet. Box shall have admiral type hing and panel key type lock front door duly painted with earthing strud etc. complete as required.</t>
  </si>
  <si>
    <t>Locating fault in the cable lines with meggar etc and rectifying removing &amp; restoring the same and making good the damages etc as required.</t>
  </si>
  <si>
    <t>upto 35 sqmm</t>
  </si>
  <si>
    <t>Dismantling cross arm / street light bracket/street light fitting  from pole complete as required.</t>
  </si>
  <si>
    <t>Dismantling of pole/ street light standard/ strut embedded in cement concrete foundation etc. alongwith accessories i.e. control box, light, bracket etc. complete as required.</t>
  </si>
  <si>
    <t>Erection of metallic pole with all accessories i.e.. Control box light, cable termination etc. with following length in cement concrete 1:3:6 (1 cement : 3 coarse sand : 6 graded stone aggregate 40 mm nominal size) foundation including excavation and refilling etc. as required</t>
  </si>
  <si>
    <t>Above 4.5 meter and up to 6.5 meter</t>
  </si>
  <si>
    <t>Supply,Installation,Testing and commissioning LED Street and flood light fitting of following rating make up of pressure die aluminium housing with PC cover of following protection  complete with all accessories including rag bolts with washer  etc as reqd.</t>
  </si>
  <si>
    <t>set</t>
  </si>
  <si>
    <t>Tender Inviting Authority: DOIP, IIT Kanpur</t>
  </si>
  <si>
    <t>Name of Work: Providing and fixing new streetlights and replacement of defective light fittings with associated electrical works in IIT Kanpur</t>
  </si>
  <si>
    <r>
      <t xml:space="preserve">S/F testing commissioning of street light  Luminures. Ruby (Clear)  type following </t>
    </r>
    <r>
      <rPr>
        <b/>
        <sz val="11"/>
        <color indexed="8"/>
        <rFont val="Times New Roman"/>
        <family val="1"/>
      </rPr>
      <t>LED postop lantern</t>
    </r>
    <r>
      <rPr>
        <sz val="11"/>
        <color indexed="8"/>
        <rFont val="Times New Roman"/>
        <family val="1"/>
      </rPr>
      <t xml:space="preserve"> New generation, post-top, energy saving, environmental friendly, long life aesthetically designed with symmetrical light distribution, spun aluminium landscape luminaire with high power LEDs as light source. on the existing street light pole complete as required.</t>
    </r>
  </si>
  <si>
    <r>
      <t xml:space="preserve">Supply,Installation,Testing and commissioning </t>
    </r>
    <r>
      <rPr>
        <i/>
        <sz val="11"/>
        <rFont val="Times New Roman"/>
        <family val="1"/>
      </rPr>
      <t>LED Post Top Lantern 40watt</t>
    </r>
    <r>
      <rPr>
        <sz val="11"/>
        <rFont val="Times New Roman"/>
        <family val="1"/>
      </rPr>
      <t xml:space="preserve"> after removing old complete as requiired. </t>
    </r>
  </si>
  <si>
    <t>S/F testing commissioning of street light  Luminures Endura Pearl Neo - IP65  following  LED light / flood light  fitting  New generation energy saving and environmental friendly long life LED street light made up of pressure die cast aluminium housing with high power LED as lighting source and lens embedded PC cover having TOP Opening separate driver compartment with IP66 protection and impact resistance of IK07.on the existing street light pole complete as required.</t>
  </si>
  <si>
    <t>LED Flood light fitting 150 watt, =&gt;100lm/w,IP65,</t>
  </si>
  <si>
    <t>S/F testing commissioning of street light  Luminures. Ruby (Clear)  type following LED postop lantern New generation, post-top, energy saving, environmental friendly, long life aesthetically designed with symmetrical light distribution, spun aluminium landscape luminaire with high power LEDs as light source. on the existing street light pole complete as required.</t>
  </si>
  <si>
    <t xml:space="preserve">Supply,Installation,Testing and commissioning LED Post Top Lantern 40watt after removing old complete as requiired. </t>
  </si>
  <si>
    <t>NIT No:  Electrical/24/01/2024-1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</si>
</sst>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7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Arial Narrow"/>
      <family val="2"/>
    </font>
    <font>
      <b/>
      <sz val="12"/>
      <name val="Arial Narrow"/>
      <family val="2"/>
    </font>
    <font>
      <sz val="11"/>
      <color indexed="8"/>
      <name val="Times New Roman"/>
      <family val="1"/>
    </font>
    <font>
      <sz val="11"/>
      <name val="Times New Roman"/>
      <family val="1"/>
    </font>
    <font>
      <b/>
      <sz val="11"/>
      <color indexed="8"/>
      <name val="Times New Roman"/>
      <family val="1"/>
    </font>
    <font>
      <i/>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1"/>
      <color theme="1"/>
      <name val="Times New Roman"/>
      <family val="1"/>
    </font>
    <font>
      <sz val="11"/>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bottom style="thin"/>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9" xfId="56" applyNumberFormat="1" applyFont="1" applyFill="1" applyBorder="1" applyAlignment="1">
      <alignment horizontal="center" vertical="top" wrapText="1"/>
      <protection/>
    </xf>
    <xf numFmtId="0" fontId="23" fillId="0" borderId="19" xfId="56" applyNumberFormat="1" applyFont="1" applyFill="1" applyBorder="1" applyAlignment="1">
      <alignment horizontal="center" vertical="top" wrapText="1"/>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22" xfId="59" applyNumberFormat="1" applyFont="1" applyFill="1" applyBorder="1" applyAlignment="1">
      <alignment vertical="top" wrapText="1"/>
      <protection/>
    </xf>
    <xf numFmtId="0" fontId="66" fillId="0" borderId="19" xfId="0" applyFont="1" applyFill="1" applyBorder="1" applyAlignment="1">
      <alignment horizontal="center" vertical="center"/>
    </xf>
    <xf numFmtId="2" fontId="25" fillId="0" borderId="19" xfId="55" applyNumberFormat="1" applyFont="1" applyFill="1" applyBorder="1" applyAlignment="1">
      <alignment horizontal="center" vertical="center" wrapText="1"/>
      <protection/>
    </xf>
    <xf numFmtId="2" fontId="26" fillId="0" borderId="19" xfId="56" applyNumberFormat="1" applyFont="1" applyFill="1" applyBorder="1" applyAlignment="1" applyProtection="1">
      <alignment horizontal="center" vertical="center"/>
      <protection locked="0"/>
    </xf>
    <xf numFmtId="2" fontId="25" fillId="0" borderId="19" xfId="59" applyNumberFormat="1" applyFont="1" applyFill="1" applyBorder="1" applyAlignment="1">
      <alignment horizontal="center" vertical="center"/>
      <protection/>
    </xf>
    <xf numFmtId="2" fontId="25" fillId="0" borderId="19" xfId="56" applyNumberFormat="1" applyFont="1" applyFill="1" applyBorder="1" applyAlignment="1">
      <alignment horizontal="center" vertical="center"/>
      <protection/>
    </xf>
    <xf numFmtId="2" fontId="26" fillId="33" borderId="19" xfId="56" applyNumberFormat="1" applyFont="1" applyFill="1" applyBorder="1" applyAlignment="1" applyProtection="1">
      <alignment horizontal="center" vertical="center"/>
      <protection locked="0"/>
    </xf>
    <xf numFmtId="2" fontId="26" fillId="0" borderId="19" xfId="56" applyNumberFormat="1" applyFont="1" applyFill="1" applyBorder="1" applyAlignment="1" applyProtection="1">
      <alignment horizontal="center" vertical="center" wrapText="1"/>
      <protection locked="0"/>
    </xf>
    <xf numFmtId="2" fontId="26" fillId="0" borderId="19" xfId="59" applyNumberFormat="1" applyFont="1" applyFill="1" applyBorder="1" applyAlignment="1">
      <alignment horizontal="center" vertical="center"/>
      <protection/>
    </xf>
    <xf numFmtId="2" fontId="26" fillId="0" borderId="19" xfId="58" applyNumberFormat="1" applyFont="1" applyFill="1" applyBorder="1" applyAlignment="1">
      <alignment horizontal="left" vertical="center"/>
      <protection/>
    </xf>
    <xf numFmtId="0" fontId="25" fillId="0" borderId="19" xfId="59" applyNumberFormat="1" applyFont="1" applyFill="1" applyBorder="1" applyAlignment="1">
      <alignment horizontal="left" vertical="center" wrapText="1"/>
      <protection/>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19" xfId="56" applyNumberFormat="1" applyFont="1" applyFill="1" applyBorder="1" applyAlignment="1">
      <alignment horizontal="center" vertical="center" wrapText="1"/>
      <protection/>
    </xf>
    <xf numFmtId="2" fontId="14" fillId="0" borderId="23" xfId="59" applyNumberFormat="1" applyFont="1" applyFill="1" applyBorder="1" applyAlignment="1">
      <alignment horizontal="center" vertical="center"/>
      <protection/>
    </xf>
    <xf numFmtId="0" fontId="67" fillId="0" borderId="19" xfId="55" applyFont="1" applyFill="1" applyBorder="1" applyAlignment="1">
      <alignment horizontal="justify" vertical="top" wrapText="1"/>
      <protection/>
    </xf>
    <xf numFmtId="2" fontId="68" fillId="0" borderId="19" xfId="0" applyNumberFormat="1" applyFont="1" applyFill="1" applyBorder="1" applyAlignment="1">
      <alignment horizontal="center" vertical="center" wrapText="1"/>
    </xf>
    <xf numFmtId="2" fontId="67" fillId="0" borderId="19" xfId="55" applyNumberFormat="1" applyFont="1" applyFill="1" applyBorder="1" applyAlignment="1">
      <alignment horizontal="center" vertical="center" wrapText="1"/>
      <protection/>
    </xf>
    <xf numFmtId="0" fontId="28" fillId="0" borderId="19" xfId="55" applyFont="1" applyFill="1" applyBorder="1" applyAlignment="1">
      <alignment horizontal="justify" vertical="top" wrapText="1"/>
      <protection/>
    </xf>
    <xf numFmtId="2" fontId="28" fillId="0" borderId="19" xfId="55" applyNumberFormat="1" applyFont="1" applyFill="1" applyBorder="1" applyAlignment="1">
      <alignment horizontal="center" vertical="center" wrapText="1"/>
      <protection/>
    </xf>
    <xf numFmtId="2" fontId="28" fillId="0" borderId="19" xfId="0" applyNumberFormat="1" applyFont="1" applyFill="1" applyBorder="1" applyAlignment="1">
      <alignment horizontal="center" vertical="center" wrapText="1"/>
    </xf>
    <xf numFmtId="2" fontId="67" fillId="0" borderId="19" xfId="55" applyNumberFormat="1" applyFont="1" applyFill="1" applyBorder="1" applyAlignment="1">
      <alignment horizontal="justify" vertical="top" wrapText="1"/>
      <protection/>
    </xf>
    <xf numFmtId="0" fontId="28" fillId="0" borderId="19" xfId="56" applyFont="1" applyFill="1" applyBorder="1" applyAlignment="1">
      <alignment horizontal="left" vertical="top" wrapText="1"/>
      <protection/>
    </xf>
    <xf numFmtId="1" fontId="28" fillId="0" borderId="19" xfId="56" applyNumberFormat="1" applyFont="1" applyFill="1" applyBorder="1" applyAlignment="1">
      <alignment horizontal="center" vertical="center" wrapText="1"/>
      <protection/>
    </xf>
    <xf numFmtId="2" fontId="28" fillId="0" borderId="19" xfId="56" applyNumberFormat="1" applyFont="1" applyFill="1" applyBorder="1" applyAlignment="1">
      <alignment horizontal="center" vertical="center" wrapText="1"/>
      <protection/>
    </xf>
    <xf numFmtId="2" fontId="67" fillId="0" borderId="24" xfId="55" applyNumberFormat="1" applyFont="1" applyFill="1" applyBorder="1" applyAlignment="1">
      <alignment horizontal="justify" vertical="top" wrapText="1"/>
      <protection/>
    </xf>
    <xf numFmtId="2" fontId="67" fillId="0" borderId="24" xfId="55" applyNumberFormat="1" applyFont="1" applyFill="1" applyBorder="1" applyAlignment="1">
      <alignment horizontal="center" vertical="center" wrapText="1"/>
      <protection/>
    </xf>
    <xf numFmtId="0" fontId="28" fillId="0" borderId="19" xfId="0" applyFont="1" applyFill="1" applyBorder="1" applyAlignment="1">
      <alignment horizontal="justify" vertical="top" wrapText="1"/>
    </xf>
    <xf numFmtId="0" fontId="67" fillId="0" borderId="24" xfId="55" applyFont="1" applyFill="1" applyBorder="1" applyAlignment="1">
      <alignment horizontal="justify" vertical="top" wrapText="1"/>
      <protection/>
    </xf>
    <xf numFmtId="0" fontId="67" fillId="0" borderId="25" xfId="55" applyFont="1" applyFill="1" applyBorder="1" applyAlignment="1">
      <alignment horizontal="justify" vertical="top" wrapText="1"/>
      <protection/>
    </xf>
    <xf numFmtId="1" fontId="28" fillId="0" borderId="19" xfId="55" applyNumberFormat="1" applyFont="1" applyFill="1" applyBorder="1" applyAlignment="1">
      <alignment horizontal="center" vertical="center" wrapText="1"/>
      <protection/>
    </xf>
    <xf numFmtId="0" fontId="4" fillId="0" borderId="19" xfId="0" applyFont="1" applyFill="1" applyBorder="1" applyAlignment="1">
      <alignment horizontal="center" vertical="center"/>
    </xf>
    <xf numFmtId="0" fontId="4" fillId="0" borderId="19" xfId="56" applyNumberFormat="1" applyFont="1" applyFill="1" applyBorder="1" applyAlignment="1">
      <alignment horizontal="center" vertical="center" wrapText="1"/>
      <protection/>
    </xf>
    <xf numFmtId="0" fontId="7" fillId="0" borderId="26" xfId="56" applyNumberFormat="1" applyFont="1" applyFill="1" applyBorder="1" applyAlignment="1" applyProtection="1">
      <alignment horizontal="center" vertical="top"/>
      <protection/>
    </xf>
    <xf numFmtId="0" fontId="7" fillId="0" borderId="27" xfId="56" applyNumberFormat="1" applyFont="1" applyFill="1" applyBorder="1" applyAlignment="1" applyProtection="1">
      <alignment horizontal="center" vertical="top"/>
      <protection/>
    </xf>
    <xf numFmtId="0" fontId="7" fillId="0" borderId="28"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7"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2266950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6"/>
  <sheetViews>
    <sheetView showGridLines="0" zoomScale="75" zoomScaleNormal="75" zoomScaleSheetLayoutView="107" zoomScalePageLayoutView="0" workbookViewId="0" topLeftCell="A1">
      <selection activeCell="D27" sqref="D27:BC27"/>
    </sheetView>
  </sheetViews>
  <sheetFormatPr defaultColWidth="9.140625" defaultRowHeight="15"/>
  <cols>
    <col min="1" max="1" width="13.28125" style="1" customWidth="1"/>
    <col min="2" max="2" width="56.140625" style="1" customWidth="1"/>
    <col min="3" max="3" width="17.851562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89" t="str">
        <f>B2&amp;" BoQ"</f>
        <v>Percentage BoQ</v>
      </c>
      <c r="B1" s="89"/>
      <c r="C1" s="89"/>
      <c r="D1" s="89"/>
      <c r="E1" s="89"/>
      <c r="F1" s="89"/>
      <c r="G1" s="89"/>
      <c r="H1" s="89"/>
      <c r="I1" s="89"/>
      <c r="J1" s="89"/>
      <c r="K1" s="89"/>
      <c r="L1" s="8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90" t="s">
        <v>136</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10"/>
      <c r="IF4" s="10"/>
      <c r="IG4" s="10"/>
      <c r="IH4" s="10"/>
      <c r="II4" s="10"/>
    </row>
    <row r="5" spans="1:243" s="9" customFormat="1" ht="38.25" customHeight="1">
      <c r="A5" s="90" t="s">
        <v>137</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10"/>
      <c r="IF5" s="10"/>
      <c r="IG5" s="10"/>
      <c r="IH5" s="10"/>
      <c r="II5" s="10"/>
    </row>
    <row r="6" spans="1:243" s="9" customFormat="1" ht="30.75" customHeight="1">
      <c r="A6" s="90" t="s">
        <v>144</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10"/>
      <c r="IF6" s="10"/>
      <c r="IG6" s="10"/>
      <c r="IH6" s="10"/>
      <c r="II6" s="10"/>
    </row>
    <row r="7" spans="1:243" s="9" customFormat="1" ht="29.25" customHeight="1" hidden="1">
      <c r="A7" s="91" t="s">
        <v>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10"/>
      <c r="IF7" s="10"/>
      <c r="IG7" s="10"/>
      <c r="IH7" s="10"/>
      <c r="II7" s="10"/>
    </row>
    <row r="8" spans="1:243" s="12" customFormat="1" ht="74.25" customHeight="1">
      <c r="A8" s="11" t="s">
        <v>50</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IE8" s="13"/>
      <c r="IF8" s="13"/>
      <c r="IG8" s="13"/>
      <c r="IH8" s="13"/>
      <c r="II8" s="13"/>
    </row>
    <row r="9" spans="1:243" s="14" customFormat="1" ht="61.5" customHeight="1">
      <c r="A9" s="88" t="s">
        <v>8</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63">
        <v>1</v>
      </c>
      <c r="B12" s="16">
        <v>2</v>
      </c>
      <c r="C12" s="40">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7">
        <v>7</v>
      </c>
      <c r="BB12" s="47">
        <v>54</v>
      </c>
      <c r="BC12" s="47">
        <v>8</v>
      </c>
      <c r="IE12" s="18"/>
      <c r="IF12" s="18"/>
      <c r="IG12" s="18"/>
      <c r="IH12" s="18"/>
      <c r="II12" s="18"/>
    </row>
    <row r="13" spans="1:243" s="17" customFormat="1" ht="18">
      <c r="A13" s="64">
        <v>1</v>
      </c>
      <c r="B13" s="48" t="s">
        <v>72</v>
      </c>
      <c r="C13" s="46"/>
      <c r="D13" s="84"/>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6"/>
      <c r="IA13" s="17">
        <v>1</v>
      </c>
      <c r="IB13" s="17" t="s">
        <v>72</v>
      </c>
      <c r="IE13" s="18"/>
      <c r="IF13" s="18"/>
      <c r="IG13" s="18"/>
      <c r="IH13" s="18"/>
      <c r="II13" s="18"/>
    </row>
    <row r="14" spans="1:243" s="22" customFormat="1" ht="35.25" customHeight="1">
      <c r="A14" s="82">
        <v>1.01</v>
      </c>
      <c r="B14" s="66" t="s">
        <v>111</v>
      </c>
      <c r="C14" s="52" t="s">
        <v>53</v>
      </c>
      <c r="D14" s="67">
        <v>6</v>
      </c>
      <c r="E14" s="68" t="s">
        <v>37</v>
      </c>
      <c r="F14" s="53">
        <v>51</v>
      </c>
      <c r="G14" s="54"/>
      <c r="H14" s="54"/>
      <c r="I14" s="55" t="s">
        <v>38</v>
      </c>
      <c r="J14" s="56">
        <f>IF(I14="Less(-)",-1,1)</f>
        <v>1</v>
      </c>
      <c r="K14" s="54" t="s">
        <v>39</v>
      </c>
      <c r="L14" s="54" t="s">
        <v>4</v>
      </c>
      <c r="M14" s="57"/>
      <c r="N14" s="54"/>
      <c r="O14" s="54"/>
      <c r="P14" s="58"/>
      <c r="Q14" s="54"/>
      <c r="R14" s="54"/>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ROUND(total_amount_ba($B$2,$D$2,D14,F14,J14,K14,M14),0)</f>
        <v>306</v>
      </c>
      <c r="BB14" s="60">
        <f>BA14+SUM(N14:AZ14)</f>
        <v>306</v>
      </c>
      <c r="BC14" s="61" t="str">
        <f>SpellNumber(L14,BB14)</f>
        <v>INR  Three Hundred &amp; Six  Only</v>
      </c>
      <c r="IA14" s="22">
        <v>1.01</v>
      </c>
      <c r="IB14" s="22" t="s">
        <v>111</v>
      </c>
      <c r="IC14" s="22" t="s">
        <v>53</v>
      </c>
      <c r="ID14" s="22">
        <v>6</v>
      </c>
      <c r="IE14" s="23" t="s">
        <v>37</v>
      </c>
      <c r="IF14" s="23" t="s">
        <v>34</v>
      </c>
      <c r="IG14" s="23" t="s">
        <v>35</v>
      </c>
      <c r="IH14" s="23">
        <v>10</v>
      </c>
      <c r="II14" s="23" t="s">
        <v>36</v>
      </c>
    </row>
    <row r="15" spans="1:243" s="22" customFormat="1" ht="60">
      <c r="A15" s="83">
        <v>1.02</v>
      </c>
      <c r="B15" s="66" t="s">
        <v>112</v>
      </c>
      <c r="C15" s="52" t="s">
        <v>54</v>
      </c>
      <c r="D15" s="67">
        <v>150</v>
      </c>
      <c r="E15" s="68" t="s">
        <v>96</v>
      </c>
      <c r="F15" s="53">
        <v>62</v>
      </c>
      <c r="G15" s="54"/>
      <c r="H15" s="54"/>
      <c r="I15" s="55" t="s">
        <v>38</v>
      </c>
      <c r="J15" s="56">
        <f>IF(I15="Less(-)",-1,1)</f>
        <v>1</v>
      </c>
      <c r="K15" s="54" t="s">
        <v>39</v>
      </c>
      <c r="L15" s="54" t="s">
        <v>4</v>
      </c>
      <c r="M15" s="57"/>
      <c r="N15" s="54"/>
      <c r="O15" s="54"/>
      <c r="P15" s="58"/>
      <c r="Q15" s="54"/>
      <c r="R15" s="54"/>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ROUND(total_amount_ba($B$2,$D$2,D15,F15,J15,K15,M15),0)</f>
        <v>9300</v>
      </c>
      <c r="BB15" s="60">
        <f>BA15+SUM(N15:AZ15)</f>
        <v>9300</v>
      </c>
      <c r="BC15" s="61" t="str">
        <f>SpellNumber(L15,BB15)</f>
        <v>INR  Nine Thousand Three Hundred    Only</v>
      </c>
      <c r="IA15" s="22">
        <v>1.02</v>
      </c>
      <c r="IB15" s="22" t="s">
        <v>112</v>
      </c>
      <c r="IC15" s="22" t="s">
        <v>54</v>
      </c>
      <c r="ID15" s="22">
        <v>150</v>
      </c>
      <c r="IE15" s="23" t="s">
        <v>96</v>
      </c>
      <c r="IF15" s="23" t="s">
        <v>40</v>
      </c>
      <c r="IG15" s="23" t="s">
        <v>35</v>
      </c>
      <c r="IH15" s="23">
        <v>123.223</v>
      </c>
      <c r="II15" s="23" t="s">
        <v>37</v>
      </c>
    </row>
    <row r="16" spans="1:243" s="22" customFormat="1" ht="75">
      <c r="A16" s="82">
        <v>1.03</v>
      </c>
      <c r="B16" s="66" t="s">
        <v>113</v>
      </c>
      <c r="C16" s="52" t="s">
        <v>55</v>
      </c>
      <c r="D16" s="84"/>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6"/>
      <c r="IA16" s="22">
        <v>1.03</v>
      </c>
      <c r="IB16" s="22" t="s">
        <v>113</v>
      </c>
      <c r="IC16" s="22" t="s">
        <v>55</v>
      </c>
      <c r="IE16" s="23"/>
      <c r="IF16" s="23" t="s">
        <v>41</v>
      </c>
      <c r="IG16" s="23" t="s">
        <v>42</v>
      </c>
      <c r="IH16" s="23">
        <v>213</v>
      </c>
      <c r="II16" s="23" t="s">
        <v>37</v>
      </c>
    </row>
    <row r="17" spans="1:243" s="22" customFormat="1" ht="31.5">
      <c r="A17" s="82">
        <v>1.04</v>
      </c>
      <c r="B17" s="66" t="s">
        <v>114</v>
      </c>
      <c r="C17" s="52" t="s">
        <v>61</v>
      </c>
      <c r="D17" s="67">
        <v>15</v>
      </c>
      <c r="E17" s="68" t="s">
        <v>135</v>
      </c>
      <c r="F17" s="53">
        <v>215</v>
      </c>
      <c r="G17" s="54"/>
      <c r="H17" s="54"/>
      <c r="I17" s="55" t="s">
        <v>38</v>
      </c>
      <c r="J17" s="56">
        <f aca="true" t="shared" si="0" ref="J17:J53">IF(I17="Less(-)",-1,1)</f>
        <v>1</v>
      </c>
      <c r="K17" s="54" t="s">
        <v>39</v>
      </c>
      <c r="L17" s="54" t="s">
        <v>4</v>
      </c>
      <c r="M17" s="57"/>
      <c r="N17" s="54"/>
      <c r="O17" s="54"/>
      <c r="P17" s="58"/>
      <c r="Q17" s="54"/>
      <c r="R17" s="54"/>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aca="true" t="shared" si="1" ref="BA17:BA53">ROUND(total_amount_ba($B$2,$D$2,D17,F17,J17,K17,M17),0)</f>
        <v>3225</v>
      </c>
      <c r="BB17" s="60">
        <f aca="true" t="shared" si="2" ref="BB17:BB53">BA17+SUM(N17:AZ17)</f>
        <v>3225</v>
      </c>
      <c r="BC17" s="61" t="str">
        <f aca="true" t="shared" si="3" ref="BC17:BC53">SpellNumber(L17,BB17)</f>
        <v>INR  Three Thousand Two Hundred &amp; Twenty Five  Only</v>
      </c>
      <c r="IA17" s="22">
        <v>1.04</v>
      </c>
      <c r="IB17" s="22" t="s">
        <v>114</v>
      </c>
      <c r="IC17" s="22" t="s">
        <v>61</v>
      </c>
      <c r="ID17" s="22">
        <v>15</v>
      </c>
      <c r="IE17" s="23" t="s">
        <v>135</v>
      </c>
      <c r="IF17" s="23"/>
      <c r="IG17" s="23"/>
      <c r="IH17" s="23"/>
      <c r="II17" s="23"/>
    </row>
    <row r="18" spans="1:243" s="22" customFormat="1" ht="60">
      <c r="A18" s="83">
        <v>1.05</v>
      </c>
      <c r="B18" s="66" t="s">
        <v>115</v>
      </c>
      <c r="C18" s="52" t="s">
        <v>56</v>
      </c>
      <c r="D18" s="84"/>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6"/>
      <c r="IA18" s="22">
        <v>1.05</v>
      </c>
      <c r="IB18" s="22" t="s">
        <v>115</v>
      </c>
      <c r="IC18" s="22" t="s">
        <v>56</v>
      </c>
      <c r="IE18" s="23"/>
      <c r="IF18" s="23"/>
      <c r="IG18" s="23"/>
      <c r="IH18" s="23"/>
      <c r="II18" s="23"/>
    </row>
    <row r="19" spans="1:243" s="22" customFormat="1" ht="42.75" customHeight="1">
      <c r="A19" s="82">
        <v>1.06</v>
      </c>
      <c r="B19" s="66" t="s">
        <v>98</v>
      </c>
      <c r="C19" s="52" t="s">
        <v>62</v>
      </c>
      <c r="D19" s="67">
        <v>10</v>
      </c>
      <c r="E19" s="68" t="s">
        <v>96</v>
      </c>
      <c r="F19" s="53">
        <v>584</v>
      </c>
      <c r="G19" s="54"/>
      <c r="H19" s="54"/>
      <c r="I19" s="55" t="s">
        <v>38</v>
      </c>
      <c r="J19" s="56">
        <f t="shared" si="0"/>
        <v>1</v>
      </c>
      <c r="K19" s="54" t="s">
        <v>39</v>
      </c>
      <c r="L19" s="54" t="s">
        <v>4</v>
      </c>
      <c r="M19" s="57"/>
      <c r="N19" s="54"/>
      <c r="O19" s="54"/>
      <c r="P19" s="58"/>
      <c r="Q19" s="54"/>
      <c r="R19" s="54"/>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1"/>
        <v>5840</v>
      </c>
      <c r="BB19" s="60">
        <f t="shared" si="2"/>
        <v>5840</v>
      </c>
      <c r="BC19" s="61" t="str">
        <f t="shared" si="3"/>
        <v>INR  Five Thousand Eight Hundred &amp; Forty  Only</v>
      </c>
      <c r="IA19" s="22">
        <v>1.06</v>
      </c>
      <c r="IB19" s="45" t="s">
        <v>98</v>
      </c>
      <c r="IC19" s="22" t="s">
        <v>62</v>
      </c>
      <c r="ID19" s="22">
        <v>10</v>
      </c>
      <c r="IE19" s="23" t="s">
        <v>96</v>
      </c>
      <c r="IF19" s="23"/>
      <c r="IG19" s="23"/>
      <c r="IH19" s="23"/>
      <c r="II19" s="23"/>
    </row>
    <row r="20" spans="1:243" s="22" customFormat="1" ht="60">
      <c r="A20" s="82">
        <v>1.07</v>
      </c>
      <c r="B20" s="66" t="s">
        <v>116</v>
      </c>
      <c r="C20" s="52" t="s">
        <v>63</v>
      </c>
      <c r="D20" s="84"/>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6"/>
      <c r="IA20" s="22">
        <v>1.07</v>
      </c>
      <c r="IB20" s="22" t="s">
        <v>116</v>
      </c>
      <c r="IC20" s="22" t="s">
        <v>63</v>
      </c>
      <c r="IE20" s="23"/>
      <c r="IF20" s="23" t="s">
        <v>34</v>
      </c>
      <c r="IG20" s="23" t="s">
        <v>43</v>
      </c>
      <c r="IH20" s="23">
        <v>10</v>
      </c>
      <c r="II20" s="23" t="s">
        <v>37</v>
      </c>
    </row>
    <row r="21" spans="1:243" s="22" customFormat="1" ht="31.5">
      <c r="A21" s="83">
        <v>1.08</v>
      </c>
      <c r="B21" s="66" t="s">
        <v>117</v>
      </c>
      <c r="C21" s="52" t="s">
        <v>57</v>
      </c>
      <c r="D21" s="67">
        <v>20</v>
      </c>
      <c r="E21" s="68" t="s">
        <v>96</v>
      </c>
      <c r="F21" s="53">
        <v>125</v>
      </c>
      <c r="G21" s="54"/>
      <c r="H21" s="54"/>
      <c r="I21" s="55" t="s">
        <v>38</v>
      </c>
      <c r="J21" s="56">
        <f t="shared" si="0"/>
        <v>1</v>
      </c>
      <c r="K21" s="54" t="s">
        <v>39</v>
      </c>
      <c r="L21" s="54" t="s">
        <v>4</v>
      </c>
      <c r="M21" s="57"/>
      <c r="N21" s="54"/>
      <c r="O21" s="54"/>
      <c r="P21" s="58"/>
      <c r="Q21" s="54"/>
      <c r="R21" s="54"/>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9">
        <f t="shared" si="1"/>
        <v>2500</v>
      </c>
      <c r="BB21" s="60">
        <f t="shared" si="2"/>
        <v>2500</v>
      </c>
      <c r="BC21" s="61" t="str">
        <f t="shared" si="3"/>
        <v>INR  Two Thousand Five Hundred    Only</v>
      </c>
      <c r="IA21" s="22">
        <v>1.08</v>
      </c>
      <c r="IB21" s="22" t="s">
        <v>117</v>
      </c>
      <c r="IC21" s="22" t="s">
        <v>57</v>
      </c>
      <c r="ID21" s="22">
        <v>20</v>
      </c>
      <c r="IE21" s="23" t="s">
        <v>96</v>
      </c>
      <c r="IF21" s="23"/>
      <c r="IG21" s="23"/>
      <c r="IH21" s="23"/>
      <c r="II21" s="23"/>
    </row>
    <row r="22" spans="1:243" s="22" customFormat="1" ht="47.25">
      <c r="A22" s="82">
        <v>1.09</v>
      </c>
      <c r="B22" s="69" t="s">
        <v>118</v>
      </c>
      <c r="C22" s="52" t="s">
        <v>64</v>
      </c>
      <c r="D22" s="70">
        <v>55</v>
      </c>
      <c r="E22" s="70" t="s">
        <v>95</v>
      </c>
      <c r="F22" s="53">
        <v>1087</v>
      </c>
      <c r="G22" s="54"/>
      <c r="H22" s="54"/>
      <c r="I22" s="55" t="s">
        <v>38</v>
      </c>
      <c r="J22" s="56">
        <f t="shared" si="0"/>
        <v>1</v>
      </c>
      <c r="K22" s="54" t="s">
        <v>39</v>
      </c>
      <c r="L22" s="54" t="s">
        <v>4</v>
      </c>
      <c r="M22" s="57"/>
      <c r="N22" s="54"/>
      <c r="O22" s="54"/>
      <c r="P22" s="58"/>
      <c r="Q22" s="54"/>
      <c r="R22" s="54"/>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9">
        <f t="shared" si="1"/>
        <v>59785</v>
      </c>
      <c r="BB22" s="60">
        <f t="shared" si="2"/>
        <v>59785</v>
      </c>
      <c r="BC22" s="61" t="str">
        <f t="shared" si="3"/>
        <v>INR  Fifty Nine Thousand Seven Hundred &amp; Eighty Five  Only</v>
      </c>
      <c r="IA22" s="22">
        <v>1.09</v>
      </c>
      <c r="IB22" s="22" t="s">
        <v>118</v>
      </c>
      <c r="IC22" s="22" t="s">
        <v>64</v>
      </c>
      <c r="ID22" s="22">
        <v>55</v>
      </c>
      <c r="IE22" s="23" t="s">
        <v>95</v>
      </c>
      <c r="IF22" s="23" t="s">
        <v>40</v>
      </c>
      <c r="IG22" s="23" t="s">
        <v>35</v>
      </c>
      <c r="IH22" s="23">
        <v>123.223</v>
      </c>
      <c r="II22" s="23" t="s">
        <v>37</v>
      </c>
    </row>
    <row r="23" spans="1:243" s="22" customFormat="1" ht="45">
      <c r="A23" s="82">
        <v>1.1</v>
      </c>
      <c r="B23" s="66" t="s">
        <v>119</v>
      </c>
      <c r="C23" s="52" t="s">
        <v>58</v>
      </c>
      <c r="D23" s="84"/>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6"/>
      <c r="IA23" s="22">
        <v>1.1</v>
      </c>
      <c r="IB23" s="22" t="s">
        <v>119</v>
      </c>
      <c r="IC23" s="22" t="s">
        <v>58</v>
      </c>
      <c r="IE23" s="23"/>
      <c r="IF23" s="23" t="s">
        <v>44</v>
      </c>
      <c r="IG23" s="23" t="s">
        <v>45</v>
      </c>
      <c r="IH23" s="23">
        <v>10</v>
      </c>
      <c r="II23" s="23" t="s">
        <v>37</v>
      </c>
    </row>
    <row r="24" spans="1:243" s="22" customFormat="1" ht="31.5">
      <c r="A24" s="83">
        <v>1.11</v>
      </c>
      <c r="B24" s="66" t="s">
        <v>120</v>
      </c>
      <c r="C24" s="52" t="s">
        <v>65</v>
      </c>
      <c r="D24" s="71">
        <v>150</v>
      </c>
      <c r="E24" s="68" t="s">
        <v>96</v>
      </c>
      <c r="F24" s="53">
        <v>501</v>
      </c>
      <c r="G24" s="54"/>
      <c r="H24" s="54"/>
      <c r="I24" s="55" t="s">
        <v>38</v>
      </c>
      <c r="J24" s="56">
        <f t="shared" si="0"/>
        <v>1</v>
      </c>
      <c r="K24" s="54" t="s">
        <v>39</v>
      </c>
      <c r="L24" s="54" t="s">
        <v>4</v>
      </c>
      <c r="M24" s="57"/>
      <c r="N24" s="54"/>
      <c r="O24" s="54"/>
      <c r="P24" s="58"/>
      <c r="Q24" s="54"/>
      <c r="R24" s="54"/>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9">
        <f t="shared" si="1"/>
        <v>75150</v>
      </c>
      <c r="BB24" s="60">
        <f t="shared" si="2"/>
        <v>75150</v>
      </c>
      <c r="BC24" s="61" t="str">
        <f t="shared" si="3"/>
        <v>INR  Seventy Five Thousand One Hundred &amp; Fifty  Only</v>
      </c>
      <c r="IA24" s="22">
        <v>1.11</v>
      </c>
      <c r="IB24" s="22" t="s">
        <v>120</v>
      </c>
      <c r="IC24" s="22" t="s">
        <v>65</v>
      </c>
      <c r="ID24" s="22">
        <v>150</v>
      </c>
      <c r="IE24" s="23" t="s">
        <v>96</v>
      </c>
      <c r="IF24" s="23" t="s">
        <v>41</v>
      </c>
      <c r="IG24" s="23" t="s">
        <v>42</v>
      </c>
      <c r="IH24" s="23">
        <v>213</v>
      </c>
      <c r="II24" s="23" t="s">
        <v>37</v>
      </c>
    </row>
    <row r="25" spans="1:243" s="22" customFormat="1" ht="31.5">
      <c r="A25" s="82">
        <v>1.12</v>
      </c>
      <c r="B25" s="66" t="s">
        <v>121</v>
      </c>
      <c r="C25" s="52" t="s">
        <v>66</v>
      </c>
      <c r="D25" s="71">
        <v>12</v>
      </c>
      <c r="E25" s="68" t="s">
        <v>96</v>
      </c>
      <c r="F25" s="53">
        <v>159</v>
      </c>
      <c r="G25" s="54"/>
      <c r="H25" s="54"/>
      <c r="I25" s="55" t="s">
        <v>38</v>
      </c>
      <c r="J25" s="56">
        <f t="shared" si="0"/>
        <v>1</v>
      </c>
      <c r="K25" s="54" t="s">
        <v>39</v>
      </c>
      <c r="L25" s="54" t="s">
        <v>4</v>
      </c>
      <c r="M25" s="57"/>
      <c r="N25" s="54"/>
      <c r="O25" s="54"/>
      <c r="P25" s="58"/>
      <c r="Q25" s="54"/>
      <c r="R25" s="54"/>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9">
        <f t="shared" si="1"/>
        <v>1908</v>
      </c>
      <c r="BB25" s="60">
        <f t="shared" si="2"/>
        <v>1908</v>
      </c>
      <c r="BC25" s="61" t="str">
        <f t="shared" si="3"/>
        <v>INR  One Thousand Nine Hundred &amp; Eight  Only</v>
      </c>
      <c r="IA25" s="22">
        <v>1.12</v>
      </c>
      <c r="IB25" s="22" t="s">
        <v>121</v>
      </c>
      <c r="IC25" s="22" t="s">
        <v>66</v>
      </c>
      <c r="ID25" s="22">
        <v>12</v>
      </c>
      <c r="IE25" s="23" t="s">
        <v>96</v>
      </c>
      <c r="IF25" s="23"/>
      <c r="IG25" s="23"/>
      <c r="IH25" s="23"/>
      <c r="II25" s="23"/>
    </row>
    <row r="26" spans="1:243" s="22" customFormat="1" ht="31.5">
      <c r="A26" s="82">
        <v>1.13</v>
      </c>
      <c r="B26" s="66" t="s">
        <v>122</v>
      </c>
      <c r="C26" s="52" t="s">
        <v>67</v>
      </c>
      <c r="D26" s="71">
        <v>3</v>
      </c>
      <c r="E26" s="68" t="s">
        <v>96</v>
      </c>
      <c r="F26" s="53">
        <v>151</v>
      </c>
      <c r="G26" s="54"/>
      <c r="H26" s="54"/>
      <c r="I26" s="55" t="s">
        <v>38</v>
      </c>
      <c r="J26" s="56">
        <f t="shared" si="0"/>
        <v>1</v>
      </c>
      <c r="K26" s="54" t="s">
        <v>39</v>
      </c>
      <c r="L26" s="54" t="s">
        <v>4</v>
      </c>
      <c r="M26" s="57"/>
      <c r="N26" s="54"/>
      <c r="O26" s="54"/>
      <c r="P26" s="58"/>
      <c r="Q26" s="54"/>
      <c r="R26" s="54"/>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9">
        <f t="shared" si="1"/>
        <v>453</v>
      </c>
      <c r="BB26" s="60">
        <f t="shared" si="2"/>
        <v>453</v>
      </c>
      <c r="BC26" s="61" t="str">
        <f t="shared" si="3"/>
        <v>INR  Four Hundred &amp; Fifty Three  Only</v>
      </c>
      <c r="IA26" s="22">
        <v>1.13</v>
      </c>
      <c r="IB26" s="22" t="s">
        <v>122</v>
      </c>
      <c r="IC26" s="22" t="s">
        <v>67</v>
      </c>
      <c r="ID26" s="22">
        <v>3</v>
      </c>
      <c r="IE26" s="23" t="s">
        <v>96</v>
      </c>
      <c r="IF26" s="23"/>
      <c r="IG26" s="23"/>
      <c r="IH26" s="23"/>
      <c r="II26" s="23"/>
    </row>
    <row r="27" spans="1:243" s="22" customFormat="1" ht="120">
      <c r="A27" s="83">
        <v>1.14</v>
      </c>
      <c r="B27" s="72" t="s">
        <v>138</v>
      </c>
      <c r="C27" s="52" t="s">
        <v>68</v>
      </c>
      <c r="D27" s="84"/>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6"/>
      <c r="IA27" s="22">
        <v>1.14</v>
      </c>
      <c r="IB27" s="22" t="s">
        <v>142</v>
      </c>
      <c r="IC27" s="22" t="s">
        <v>68</v>
      </c>
      <c r="IE27" s="23"/>
      <c r="IF27" s="23"/>
      <c r="IG27" s="23"/>
      <c r="IH27" s="23"/>
      <c r="II27" s="23"/>
    </row>
    <row r="28" spans="1:243" s="22" customFormat="1" ht="31.5">
      <c r="A28" s="82">
        <v>1.15</v>
      </c>
      <c r="B28" s="72" t="s">
        <v>123</v>
      </c>
      <c r="C28" s="52" t="s">
        <v>69</v>
      </c>
      <c r="D28" s="67">
        <v>8</v>
      </c>
      <c r="E28" s="68" t="s">
        <v>37</v>
      </c>
      <c r="F28" s="53">
        <v>8837</v>
      </c>
      <c r="G28" s="54"/>
      <c r="H28" s="54"/>
      <c r="I28" s="55" t="s">
        <v>38</v>
      </c>
      <c r="J28" s="56">
        <f t="shared" si="0"/>
        <v>1</v>
      </c>
      <c r="K28" s="54" t="s">
        <v>39</v>
      </c>
      <c r="L28" s="54" t="s">
        <v>4</v>
      </c>
      <c r="M28" s="57"/>
      <c r="N28" s="54"/>
      <c r="O28" s="54"/>
      <c r="P28" s="58"/>
      <c r="Q28" s="54"/>
      <c r="R28" s="54"/>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9">
        <f t="shared" si="1"/>
        <v>70696</v>
      </c>
      <c r="BB28" s="60">
        <f t="shared" si="2"/>
        <v>70696</v>
      </c>
      <c r="BC28" s="61" t="str">
        <f t="shared" si="3"/>
        <v>INR  Seventy Thousand Six Hundred &amp; Ninety Six  Only</v>
      </c>
      <c r="IA28" s="22">
        <v>1.15</v>
      </c>
      <c r="IB28" s="22" t="s">
        <v>123</v>
      </c>
      <c r="IC28" s="22" t="s">
        <v>69</v>
      </c>
      <c r="ID28" s="22">
        <v>8</v>
      </c>
      <c r="IE28" s="23" t="s">
        <v>37</v>
      </c>
      <c r="IF28" s="23"/>
      <c r="IG28" s="23"/>
      <c r="IH28" s="23"/>
      <c r="II28" s="23"/>
    </row>
    <row r="29" spans="1:243" s="22" customFormat="1" ht="45">
      <c r="A29" s="82">
        <v>1.16</v>
      </c>
      <c r="B29" s="73" t="s">
        <v>139</v>
      </c>
      <c r="C29" s="52" t="s">
        <v>70</v>
      </c>
      <c r="D29" s="74">
        <v>6</v>
      </c>
      <c r="E29" s="75" t="s">
        <v>97</v>
      </c>
      <c r="F29" s="53">
        <v>9247</v>
      </c>
      <c r="G29" s="54"/>
      <c r="H29" s="54"/>
      <c r="I29" s="55" t="s">
        <v>38</v>
      </c>
      <c r="J29" s="56">
        <f t="shared" si="0"/>
        <v>1</v>
      </c>
      <c r="K29" s="54" t="s">
        <v>39</v>
      </c>
      <c r="L29" s="54" t="s">
        <v>4</v>
      </c>
      <c r="M29" s="57"/>
      <c r="N29" s="54"/>
      <c r="O29" s="54"/>
      <c r="P29" s="58"/>
      <c r="Q29" s="54"/>
      <c r="R29" s="54"/>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9">
        <f t="shared" si="1"/>
        <v>55482</v>
      </c>
      <c r="BB29" s="60">
        <f t="shared" si="2"/>
        <v>55482</v>
      </c>
      <c r="BC29" s="61" t="str">
        <f t="shared" si="3"/>
        <v>INR  Fifty Five Thousand Four Hundred &amp; Eighty Two  Only</v>
      </c>
      <c r="IA29" s="22">
        <v>1.16</v>
      </c>
      <c r="IB29" s="22" t="s">
        <v>143</v>
      </c>
      <c r="IC29" s="22" t="s">
        <v>70</v>
      </c>
      <c r="ID29" s="22">
        <v>6</v>
      </c>
      <c r="IE29" s="23" t="s">
        <v>97</v>
      </c>
      <c r="IF29" s="23"/>
      <c r="IG29" s="23"/>
      <c r="IH29" s="23"/>
      <c r="II29" s="23"/>
    </row>
    <row r="30" spans="1:243" s="22" customFormat="1" ht="150">
      <c r="A30" s="83">
        <v>1.17</v>
      </c>
      <c r="B30" s="76" t="s">
        <v>140</v>
      </c>
      <c r="C30" s="52" t="s">
        <v>71</v>
      </c>
      <c r="D30" s="84"/>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6"/>
      <c r="IA30" s="22">
        <v>1.17</v>
      </c>
      <c r="IB30" s="22" t="s">
        <v>140</v>
      </c>
      <c r="IC30" s="22" t="s">
        <v>71</v>
      </c>
      <c r="IE30" s="23"/>
      <c r="IF30" s="23"/>
      <c r="IG30" s="23"/>
      <c r="IH30" s="23"/>
      <c r="II30" s="23"/>
    </row>
    <row r="31" spans="1:243" s="22" customFormat="1" ht="31.5">
      <c r="A31" s="82">
        <v>1.18</v>
      </c>
      <c r="B31" s="76" t="s">
        <v>124</v>
      </c>
      <c r="C31" s="52" t="s">
        <v>59</v>
      </c>
      <c r="D31" s="77">
        <v>3</v>
      </c>
      <c r="E31" s="77" t="s">
        <v>37</v>
      </c>
      <c r="F31" s="53">
        <v>4777</v>
      </c>
      <c r="G31" s="54"/>
      <c r="H31" s="54"/>
      <c r="I31" s="55" t="s">
        <v>38</v>
      </c>
      <c r="J31" s="56">
        <f t="shared" si="0"/>
        <v>1</v>
      </c>
      <c r="K31" s="54" t="s">
        <v>39</v>
      </c>
      <c r="L31" s="54" t="s">
        <v>4</v>
      </c>
      <c r="M31" s="57"/>
      <c r="N31" s="54"/>
      <c r="O31" s="54"/>
      <c r="P31" s="58"/>
      <c r="Q31" s="54"/>
      <c r="R31" s="54"/>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9">
        <f t="shared" si="1"/>
        <v>14331</v>
      </c>
      <c r="BB31" s="60">
        <f t="shared" si="2"/>
        <v>14331</v>
      </c>
      <c r="BC31" s="61" t="str">
        <f t="shared" si="3"/>
        <v>INR  Fourteen Thousand Three Hundred &amp; Thirty One  Only</v>
      </c>
      <c r="IA31" s="22">
        <v>1.18</v>
      </c>
      <c r="IB31" s="22" t="s">
        <v>124</v>
      </c>
      <c r="IC31" s="22" t="s">
        <v>59</v>
      </c>
      <c r="ID31" s="22">
        <v>3</v>
      </c>
      <c r="IE31" s="23" t="s">
        <v>37</v>
      </c>
      <c r="IF31" s="23"/>
      <c r="IG31" s="23"/>
      <c r="IH31" s="23"/>
      <c r="II31" s="23"/>
    </row>
    <row r="32" spans="1:243" s="22" customFormat="1" ht="64.5" customHeight="1">
      <c r="A32" s="82">
        <v>1.19</v>
      </c>
      <c r="B32" s="66" t="s">
        <v>125</v>
      </c>
      <c r="C32" s="52" t="s">
        <v>73</v>
      </c>
      <c r="D32" s="71">
        <v>20</v>
      </c>
      <c r="E32" s="68" t="s">
        <v>96</v>
      </c>
      <c r="F32" s="53">
        <v>261</v>
      </c>
      <c r="G32" s="54"/>
      <c r="H32" s="54"/>
      <c r="I32" s="55" t="s">
        <v>38</v>
      </c>
      <c r="J32" s="56">
        <f t="shared" si="0"/>
        <v>1</v>
      </c>
      <c r="K32" s="54" t="s">
        <v>39</v>
      </c>
      <c r="L32" s="54" t="s">
        <v>4</v>
      </c>
      <c r="M32" s="57"/>
      <c r="N32" s="54"/>
      <c r="O32" s="54"/>
      <c r="P32" s="58"/>
      <c r="Q32" s="54"/>
      <c r="R32" s="54"/>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9">
        <f t="shared" si="1"/>
        <v>5220</v>
      </c>
      <c r="BB32" s="60">
        <f t="shared" si="2"/>
        <v>5220</v>
      </c>
      <c r="BC32" s="61" t="str">
        <f t="shared" si="3"/>
        <v>INR  Five Thousand Two Hundred &amp; Twenty  Only</v>
      </c>
      <c r="IA32" s="22">
        <v>1.19</v>
      </c>
      <c r="IB32" s="22" t="s">
        <v>125</v>
      </c>
      <c r="IC32" s="22" t="s">
        <v>73</v>
      </c>
      <c r="ID32" s="22">
        <v>20</v>
      </c>
      <c r="IE32" s="23" t="s">
        <v>96</v>
      </c>
      <c r="IF32" s="23"/>
      <c r="IG32" s="23"/>
      <c r="IH32" s="23"/>
      <c r="II32" s="23"/>
    </row>
    <row r="33" spans="1:243" s="22" customFormat="1" ht="120">
      <c r="A33" s="83">
        <v>1.2</v>
      </c>
      <c r="B33" s="66" t="s">
        <v>126</v>
      </c>
      <c r="C33" s="52" t="s">
        <v>74</v>
      </c>
      <c r="D33" s="67">
        <v>6</v>
      </c>
      <c r="E33" s="68" t="s">
        <v>37</v>
      </c>
      <c r="F33" s="53">
        <v>7449</v>
      </c>
      <c r="G33" s="54"/>
      <c r="H33" s="54"/>
      <c r="I33" s="55" t="s">
        <v>38</v>
      </c>
      <c r="J33" s="56">
        <f t="shared" si="0"/>
        <v>1</v>
      </c>
      <c r="K33" s="54" t="s">
        <v>39</v>
      </c>
      <c r="L33" s="54" t="s">
        <v>4</v>
      </c>
      <c r="M33" s="57"/>
      <c r="N33" s="54"/>
      <c r="O33" s="54"/>
      <c r="P33" s="58"/>
      <c r="Q33" s="54"/>
      <c r="R33" s="54"/>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9">
        <f t="shared" si="1"/>
        <v>44694</v>
      </c>
      <c r="BB33" s="60">
        <f t="shared" si="2"/>
        <v>44694</v>
      </c>
      <c r="BC33" s="61" t="str">
        <f t="shared" si="3"/>
        <v>INR  Forty Four Thousand Six Hundred &amp; Ninety Four  Only</v>
      </c>
      <c r="IA33" s="22">
        <v>1.2</v>
      </c>
      <c r="IB33" s="22" t="s">
        <v>126</v>
      </c>
      <c r="IC33" s="22" t="s">
        <v>74</v>
      </c>
      <c r="ID33" s="22">
        <v>6</v>
      </c>
      <c r="IE33" s="23" t="s">
        <v>37</v>
      </c>
      <c r="IF33" s="23"/>
      <c r="IG33" s="23"/>
      <c r="IH33" s="23"/>
      <c r="II33" s="23"/>
    </row>
    <row r="34" spans="1:243" s="22" customFormat="1" ht="154.5" customHeight="1">
      <c r="A34" s="82">
        <v>1.21</v>
      </c>
      <c r="B34" s="78" t="s">
        <v>127</v>
      </c>
      <c r="C34" s="52" t="s">
        <v>75</v>
      </c>
      <c r="D34" s="77">
        <v>6</v>
      </c>
      <c r="E34" s="77" t="s">
        <v>37</v>
      </c>
      <c r="F34" s="53">
        <v>1405.52</v>
      </c>
      <c r="G34" s="54"/>
      <c r="H34" s="54"/>
      <c r="I34" s="55" t="s">
        <v>38</v>
      </c>
      <c r="J34" s="56">
        <f t="shared" si="0"/>
        <v>1</v>
      </c>
      <c r="K34" s="54" t="s">
        <v>39</v>
      </c>
      <c r="L34" s="54" t="s">
        <v>4</v>
      </c>
      <c r="M34" s="57"/>
      <c r="N34" s="54"/>
      <c r="O34" s="54"/>
      <c r="P34" s="58"/>
      <c r="Q34" s="54"/>
      <c r="R34" s="54"/>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9">
        <f t="shared" si="1"/>
        <v>8433</v>
      </c>
      <c r="BB34" s="60">
        <f t="shared" si="2"/>
        <v>8433</v>
      </c>
      <c r="BC34" s="61" t="str">
        <f t="shared" si="3"/>
        <v>INR  Eight Thousand Four Hundred &amp; Thirty Three  Only</v>
      </c>
      <c r="IA34" s="22">
        <v>1.21</v>
      </c>
      <c r="IB34" s="45" t="s">
        <v>127</v>
      </c>
      <c r="IC34" s="22" t="s">
        <v>75</v>
      </c>
      <c r="ID34" s="22">
        <v>6</v>
      </c>
      <c r="IE34" s="23" t="s">
        <v>37</v>
      </c>
      <c r="IF34" s="23"/>
      <c r="IG34" s="23"/>
      <c r="IH34" s="23"/>
      <c r="II34" s="23"/>
    </row>
    <row r="35" spans="1:243" s="22" customFormat="1" ht="45">
      <c r="A35" s="82">
        <v>1.22</v>
      </c>
      <c r="B35" s="66" t="s">
        <v>128</v>
      </c>
      <c r="C35" s="52" t="s">
        <v>76</v>
      </c>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6"/>
      <c r="IA35" s="22">
        <v>1.22</v>
      </c>
      <c r="IB35" s="22" t="s">
        <v>128</v>
      </c>
      <c r="IC35" s="22" t="s">
        <v>76</v>
      </c>
      <c r="IE35" s="23"/>
      <c r="IF35" s="23"/>
      <c r="IG35" s="23"/>
      <c r="IH35" s="23"/>
      <c r="II35" s="23"/>
    </row>
    <row r="36" spans="1:243" s="22" customFormat="1" ht="31.5">
      <c r="A36" s="83">
        <v>1.23</v>
      </c>
      <c r="B36" s="66" t="s">
        <v>129</v>
      </c>
      <c r="C36" s="52" t="s">
        <v>77</v>
      </c>
      <c r="D36" s="67">
        <v>6</v>
      </c>
      <c r="E36" s="68" t="s">
        <v>37</v>
      </c>
      <c r="F36" s="53">
        <v>310</v>
      </c>
      <c r="G36" s="54"/>
      <c r="H36" s="54"/>
      <c r="I36" s="55" t="s">
        <v>38</v>
      </c>
      <c r="J36" s="56">
        <f t="shared" si="0"/>
        <v>1</v>
      </c>
      <c r="K36" s="54" t="s">
        <v>39</v>
      </c>
      <c r="L36" s="54" t="s">
        <v>4</v>
      </c>
      <c r="M36" s="57"/>
      <c r="N36" s="54"/>
      <c r="O36" s="54"/>
      <c r="P36" s="58"/>
      <c r="Q36" s="54"/>
      <c r="R36" s="54"/>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9">
        <f t="shared" si="1"/>
        <v>1860</v>
      </c>
      <c r="BB36" s="60">
        <f t="shared" si="2"/>
        <v>1860</v>
      </c>
      <c r="BC36" s="61" t="str">
        <f t="shared" si="3"/>
        <v>INR  One Thousand Eight Hundred &amp; Sixty  Only</v>
      </c>
      <c r="IA36" s="22">
        <v>1.23</v>
      </c>
      <c r="IB36" s="22" t="s">
        <v>129</v>
      </c>
      <c r="IC36" s="22" t="s">
        <v>77</v>
      </c>
      <c r="ID36" s="22">
        <v>6</v>
      </c>
      <c r="IE36" s="23" t="s">
        <v>37</v>
      </c>
      <c r="IF36" s="23"/>
      <c r="IG36" s="23"/>
      <c r="IH36" s="23"/>
      <c r="II36" s="23"/>
    </row>
    <row r="37" spans="1:243" s="22" customFormat="1" ht="31.5">
      <c r="A37" s="82">
        <v>1.24</v>
      </c>
      <c r="B37" s="66" t="s">
        <v>130</v>
      </c>
      <c r="C37" s="52" t="s">
        <v>78</v>
      </c>
      <c r="D37" s="67">
        <v>6</v>
      </c>
      <c r="E37" s="68" t="s">
        <v>37</v>
      </c>
      <c r="F37" s="53">
        <v>259</v>
      </c>
      <c r="G37" s="54"/>
      <c r="H37" s="54"/>
      <c r="I37" s="55" t="s">
        <v>38</v>
      </c>
      <c r="J37" s="56">
        <f t="shared" si="0"/>
        <v>1</v>
      </c>
      <c r="K37" s="54" t="s">
        <v>39</v>
      </c>
      <c r="L37" s="54" t="s">
        <v>4</v>
      </c>
      <c r="M37" s="57"/>
      <c r="N37" s="54"/>
      <c r="O37" s="54"/>
      <c r="P37" s="58"/>
      <c r="Q37" s="54"/>
      <c r="R37" s="54"/>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9">
        <f t="shared" si="1"/>
        <v>1554</v>
      </c>
      <c r="BB37" s="60">
        <f t="shared" si="2"/>
        <v>1554</v>
      </c>
      <c r="BC37" s="61" t="str">
        <f t="shared" si="3"/>
        <v>INR  One Thousand Five Hundred &amp; Fifty Four  Only</v>
      </c>
      <c r="IA37" s="22">
        <v>1.24</v>
      </c>
      <c r="IB37" s="22" t="s">
        <v>130</v>
      </c>
      <c r="IC37" s="22" t="s">
        <v>78</v>
      </c>
      <c r="ID37" s="22">
        <v>6</v>
      </c>
      <c r="IE37" s="23" t="s">
        <v>37</v>
      </c>
      <c r="IF37" s="23"/>
      <c r="IG37" s="23"/>
      <c r="IH37" s="23"/>
      <c r="II37" s="23"/>
    </row>
    <row r="38" spans="1:243" s="22" customFormat="1" ht="60">
      <c r="A38" s="82">
        <v>1.25</v>
      </c>
      <c r="B38" s="79" t="s">
        <v>131</v>
      </c>
      <c r="C38" s="52" t="s">
        <v>79</v>
      </c>
      <c r="D38" s="77">
        <v>1</v>
      </c>
      <c r="E38" s="77" t="s">
        <v>37</v>
      </c>
      <c r="F38" s="53">
        <v>1947.39</v>
      </c>
      <c r="G38" s="54"/>
      <c r="H38" s="54"/>
      <c r="I38" s="55" t="s">
        <v>38</v>
      </c>
      <c r="J38" s="56">
        <f t="shared" si="0"/>
        <v>1</v>
      </c>
      <c r="K38" s="54" t="s">
        <v>39</v>
      </c>
      <c r="L38" s="54" t="s">
        <v>4</v>
      </c>
      <c r="M38" s="57"/>
      <c r="N38" s="54"/>
      <c r="O38" s="54"/>
      <c r="P38" s="58"/>
      <c r="Q38" s="54"/>
      <c r="R38" s="54"/>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9">
        <f t="shared" si="1"/>
        <v>1947</v>
      </c>
      <c r="BB38" s="60">
        <f t="shared" si="2"/>
        <v>1947</v>
      </c>
      <c r="BC38" s="61" t="str">
        <f t="shared" si="3"/>
        <v>INR  One Thousand Nine Hundred &amp; Forty Seven  Only</v>
      </c>
      <c r="IA38" s="22">
        <v>1.25</v>
      </c>
      <c r="IB38" s="22" t="s">
        <v>131</v>
      </c>
      <c r="IC38" s="22" t="s">
        <v>79</v>
      </c>
      <c r="ID38" s="22">
        <v>1</v>
      </c>
      <c r="IE38" s="23" t="s">
        <v>37</v>
      </c>
      <c r="IF38" s="23"/>
      <c r="IG38" s="23"/>
      <c r="IH38" s="23"/>
      <c r="II38" s="23"/>
    </row>
    <row r="39" spans="1:243" s="22" customFormat="1" ht="90">
      <c r="A39" s="83">
        <v>1.26</v>
      </c>
      <c r="B39" s="80" t="s">
        <v>132</v>
      </c>
      <c r="C39" s="52" t="s">
        <v>80</v>
      </c>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6"/>
      <c r="IA39" s="22">
        <v>1.26</v>
      </c>
      <c r="IB39" s="22" t="s">
        <v>132</v>
      </c>
      <c r="IC39" s="22" t="s">
        <v>80</v>
      </c>
      <c r="IE39" s="23"/>
      <c r="IF39" s="23"/>
      <c r="IG39" s="23"/>
      <c r="IH39" s="23"/>
      <c r="II39" s="23"/>
    </row>
    <row r="40" spans="1:243" s="22" customFormat="1" ht="31.5">
      <c r="A40" s="82">
        <v>1.27</v>
      </c>
      <c r="B40" s="66" t="s">
        <v>133</v>
      </c>
      <c r="C40" s="52" t="s">
        <v>81</v>
      </c>
      <c r="D40" s="68">
        <v>1</v>
      </c>
      <c r="E40" s="68" t="s">
        <v>37</v>
      </c>
      <c r="F40" s="53">
        <v>3938.62</v>
      </c>
      <c r="G40" s="54"/>
      <c r="H40" s="54"/>
      <c r="I40" s="55" t="s">
        <v>38</v>
      </c>
      <c r="J40" s="56">
        <f t="shared" si="0"/>
        <v>1</v>
      </c>
      <c r="K40" s="54" t="s">
        <v>39</v>
      </c>
      <c r="L40" s="54" t="s">
        <v>4</v>
      </c>
      <c r="M40" s="57"/>
      <c r="N40" s="54"/>
      <c r="O40" s="54"/>
      <c r="P40" s="58"/>
      <c r="Q40" s="54"/>
      <c r="R40" s="54"/>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9">
        <f t="shared" si="1"/>
        <v>3939</v>
      </c>
      <c r="BB40" s="60">
        <f t="shared" si="2"/>
        <v>3939</v>
      </c>
      <c r="BC40" s="61" t="str">
        <f t="shared" si="3"/>
        <v>INR  Three Thousand Nine Hundred &amp; Thirty Nine  Only</v>
      </c>
      <c r="IA40" s="22">
        <v>1.27</v>
      </c>
      <c r="IB40" s="22" t="s">
        <v>133</v>
      </c>
      <c r="IC40" s="22" t="s">
        <v>81</v>
      </c>
      <c r="ID40" s="22">
        <v>1</v>
      </c>
      <c r="IE40" s="23" t="s">
        <v>37</v>
      </c>
      <c r="IF40" s="23"/>
      <c r="IG40" s="23"/>
      <c r="IH40" s="23"/>
      <c r="II40" s="23"/>
    </row>
    <row r="41" spans="1:243" s="22" customFormat="1" ht="90">
      <c r="A41" s="82">
        <v>1.28</v>
      </c>
      <c r="B41" s="73" t="s">
        <v>134</v>
      </c>
      <c r="C41" s="52" t="s">
        <v>82</v>
      </c>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6"/>
      <c r="IA41" s="22">
        <v>1.28</v>
      </c>
      <c r="IB41" s="22" t="s">
        <v>134</v>
      </c>
      <c r="IC41" s="22" t="s">
        <v>82</v>
      </c>
      <c r="IE41" s="23"/>
      <c r="IF41" s="23"/>
      <c r="IG41" s="23"/>
      <c r="IH41" s="23"/>
      <c r="II41" s="23"/>
    </row>
    <row r="42" spans="1:243" s="22" customFormat="1" ht="31.5">
      <c r="A42" s="83">
        <v>1.29</v>
      </c>
      <c r="B42" s="73" t="s">
        <v>141</v>
      </c>
      <c r="C42" s="52" t="s">
        <v>83</v>
      </c>
      <c r="D42" s="74">
        <v>4</v>
      </c>
      <c r="E42" s="75" t="s">
        <v>97</v>
      </c>
      <c r="F42" s="53">
        <v>11512</v>
      </c>
      <c r="G42" s="54"/>
      <c r="H42" s="54"/>
      <c r="I42" s="55" t="s">
        <v>38</v>
      </c>
      <c r="J42" s="56">
        <f t="shared" si="0"/>
        <v>1</v>
      </c>
      <c r="K42" s="54" t="s">
        <v>39</v>
      </c>
      <c r="L42" s="54" t="s">
        <v>4</v>
      </c>
      <c r="M42" s="57"/>
      <c r="N42" s="54"/>
      <c r="O42" s="54"/>
      <c r="P42" s="58"/>
      <c r="Q42" s="54"/>
      <c r="R42" s="54"/>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9">
        <f t="shared" si="1"/>
        <v>46048</v>
      </c>
      <c r="BB42" s="60">
        <f t="shared" si="2"/>
        <v>46048</v>
      </c>
      <c r="BC42" s="61" t="str">
        <f t="shared" si="3"/>
        <v>INR  Forty Six Thousand  &amp;Forty Eight  Only</v>
      </c>
      <c r="IA42" s="22">
        <v>1.29</v>
      </c>
      <c r="IB42" s="22" t="s">
        <v>141</v>
      </c>
      <c r="IC42" s="22" t="s">
        <v>83</v>
      </c>
      <c r="ID42" s="22">
        <v>4</v>
      </c>
      <c r="IE42" s="23" t="s">
        <v>97</v>
      </c>
      <c r="IF42" s="23"/>
      <c r="IG42" s="23"/>
      <c r="IH42" s="23"/>
      <c r="II42" s="23"/>
    </row>
    <row r="43" spans="1:243" s="22" customFormat="1" ht="45">
      <c r="A43" s="82">
        <v>1.3</v>
      </c>
      <c r="B43" s="69" t="s">
        <v>99</v>
      </c>
      <c r="C43" s="52" t="s">
        <v>84</v>
      </c>
      <c r="D43" s="75">
        <v>45</v>
      </c>
      <c r="E43" s="70" t="s">
        <v>110</v>
      </c>
      <c r="F43" s="53">
        <v>735</v>
      </c>
      <c r="G43" s="54"/>
      <c r="H43" s="54"/>
      <c r="I43" s="55" t="s">
        <v>38</v>
      </c>
      <c r="J43" s="56">
        <f t="shared" si="0"/>
        <v>1</v>
      </c>
      <c r="K43" s="54" t="s">
        <v>39</v>
      </c>
      <c r="L43" s="54" t="s">
        <v>4</v>
      </c>
      <c r="M43" s="57"/>
      <c r="N43" s="54"/>
      <c r="O43" s="54"/>
      <c r="P43" s="58"/>
      <c r="Q43" s="54"/>
      <c r="R43" s="54"/>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9">
        <f t="shared" si="1"/>
        <v>33075</v>
      </c>
      <c r="BB43" s="60">
        <f t="shared" si="2"/>
        <v>33075</v>
      </c>
      <c r="BC43" s="61" t="str">
        <f t="shared" si="3"/>
        <v>INR  Thirty Three Thousand  &amp;Seventy Five  Only</v>
      </c>
      <c r="IA43" s="22">
        <v>1.3</v>
      </c>
      <c r="IB43" s="22" t="s">
        <v>99</v>
      </c>
      <c r="IC43" s="22" t="s">
        <v>84</v>
      </c>
      <c r="ID43" s="22">
        <v>45</v>
      </c>
      <c r="IE43" s="62" t="s">
        <v>110</v>
      </c>
      <c r="IF43" s="23"/>
      <c r="IG43" s="23"/>
      <c r="IH43" s="23"/>
      <c r="II43" s="23"/>
    </row>
    <row r="44" spans="1:243" s="22" customFormat="1" ht="30">
      <c r="A44" s="82">
        <v>1.31</v>
      </c>
      <c r="B44" s="69" t="s">
        <v>100</v>
      </c>
      <c r="C44" s="52" t="s">
        <v>85</v>
      </c>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6"/>
      <c r="IA44" s="22">
        <v>1.31</v>
      </c>
      <c r="IB44" s="22" t="s">
        <v>100</v>
      </c>
      <c r="IC44" s="22" t="s">
        <v>85</v>
      </c>
      <c r="IE44" s="23"/>
      <c r="IF44" s="23"/>
      <c r="IG44" s="23"/>
      <c r="IH44" s="23"/>
      <c r="II44" s="23"/>
    </row>
    <row r="45" spans="1:243" s="22" customFormat="1" ht="31.5">
      <c r="A45" s="83">
        <v>1.32</v>
      </c>
      <c r="B45" s="69" t="s">
        <v>101</v>
      </c>
      <c r="C45" s="52" t="s">
        <v>86</v>
      </c>
      <c r="D45" s="75">
        <f>D43</f>
        <v>45</v>
      </c>
      <c r="E45" s="70" t="s">
        <v>96</v>
      </c>
      <c r="F45" s="53">
        <v>334</v>
      </c>
      <c r="G45" s="54"/>
      <c r="H45" s="54"/>
      <c r="I45" s="55" t="s">
        <v>38</v>
      </c>
      <c r="J45" s="56">
        <f t="shared" si="0"/>
        <v>1</v>
      </c>
      <c r="K45" s="54" t="s">
        <v>39</v>
      </c>
      <c r="L45" s="54" t="s">
        <v>4</v>
      </c>
      <c r="M45" s="57"/>
      <c r="N45" s="54"/>
      <c r="O45" s="54"/>
      <c r="P45" s="58"/>
      <c r="Q45" s="54"/>
      <c r="R45" s="54"/>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9">
        <f t="shared" si="1"/>
        <v>15030</v>
      </c>
      <c r="BB45" s="60">
        <f t="shared" si="2"/>
        <v>15030</v>
      </c>
      <c r="BC45" s="61" t="str">
        <f t="shared" si="3"/>
        <v>INR  Fifteen Thousand  &amp;Thirty  Only</v>
      </c>
      <c r="IA45" s="22">
        <v>1.32</v>
      </c>
      <c r="IB45" s="22" t="s">
        <v>101</v>
      </c>
      <c r="IC45" s="22" t="s">
        <v>86</v>
      </c>
      <c r="ID45" s="22">
        <v>45</v>
      </c>
      <c r="IE45" s="23" t="s">
        <v>96</v>
      </c>
      <c r="IF45" s="23"/>
      <c r="IG45" s="23"/>
      <c r="IH45" s="23"/>
      <c r="II45" s="23"/>
    </row>
    <row r="46" spans="1:243" s="22" customFormat="1" ht="31.5">
      <c r="A46" s="82">
        <v>1.33</v>
      </c>
      <c r="B46" s="69" t="s">
        <v>102</v>
      </c>
      <c r="C46" s="52" t="s">
        <v>87</v>
      </c>
      <c r="D46" s="75">
        <v>15</v>
      </c>
      <c r="E46" s="70" t="s">
        <v>96</v>
      </c>
      <c r="F46" s="53">
        <v>213</v>
      </c>
      <c r="G46" s="54"/>
      <c r="H46" s="54"/>
      <c r="I46" s="55" t="s">
        <v>38</v>
      </c>
      <c r="J46" s="56">
        <f t="shared" si="0"/>
        <v>1</v>
      </c>
      <c r="K46" s="54" t="s">
        <v>39</v>
      </c>
      <c r="L46" s="54" t="s">
        <v>4</v>
      </c>
      <c r="M46" s="57"/>
      <c r="N46" s="54"/>
      <c r="O46" s="54"/>
      <c r="P46" s="58"/>
      <c r="Q46" s="54"/>
      <c r="R46" s="54"/>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9">
        <f t="shared" si="1"/>
        <v>3195</v>
      </c>
      <c r="BB46" s="60">
        <f t="shared" si="2"/>
        <v>3195</v>
      </c>
      <c r="BC46" s="61" t="str">
        <f t="shared" si="3"/>
        <v>INR  Three Thousand One Hundred &amp; Ninety Five  Only</v>
      </c>
      <c r="IA46" s="22">
        <v>1.33</v>
      </c>
      <c r="IB46" s="22" t="s">
        <v>102</v>
      </c>
      <c r="IC46" s="22" t="s">
        <v>87</v>
      </c>
      <c r="ID46" s="22">
        <v>15</v>
      </c>
      <c r="IE46" s="23" t="s">
        <v>96</v>
      </c>
      <c r="IF46" s="23"/>
      <c r="IG46" s="23"/>
      <c r="IH46" s="23"/>
      <c r="II46" s="23"/>
    </row>
    <row r="47" spans="1:243" s="22" customFormat="1" ht="31.5">
      <c r="A47" s="82">
        <v>1.34</v>
      </c>
      <c r="B47" s="69" t="s">
        <v>103</v>
      </c>
      <c r="C47" s="52" t="s">
        <v>88</v>
      </c>
      <c r="D47" s="81">
        <v>2</v>
      </c>
      <c r="E47" s="70" t="s">
        <v>97</v>
      </c>
      <c r="F47" s="53">
        <v>397</v>
      </c>
      <c r="G47" s="54"/>
      <c r="H47" s="54"/>
      <c r="I47" s="55" t="s">
        <v>38</v>
      </c>
      <c r="J47" s="56">
        <f t="shared" si="0"/>
        <v>1</v>
      </c>
      <c r="K47" s="54" t="s">
        <v>39</v>
      </c>
      <c r="L47" s="54" t="s">
        <v>4</v>
      </c>
      <c r="M47" s="57"/>
      <c r="N47" s="54"/>
      <c r="O47" s="54"/>
      <c r="P47" s="58"/>
      <c r="Q47" s="54"/>
      <c r="R47" s="54"/>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9">
        <f t="shared" si="1"/>
        <v>794</v>
      </c>
      <c r="BB47" s="60">
        <f t="shared" si="2"/>
        <v>794</v>
      </c>
      <c r="BC47" s="61" t="str">
        <f t="shared" si="3"/>
        <v>INR  Seven Hundred &amp; Ninety Four  Only</v>
      </c>
      <c r="IA47" s="22">
        <v>1.34</v>
      </c>
      <c r="IB47" s="22" t="s">
        <v>103</v>
      </c>
      <c r="IC47" s="22" t="s">
        <v>88</v>
      </c>
      <c r="ID47" s="22">
        <v>2</v>
      </c>
      <c r="IE47" s="23" t="s">
        <v>97</v>
      </c>
      <c r="IF47" s="23"/>
      <c r="IG47" s="23"/>
      <c r="IH47" s="23"/>
      <c r="II47" s="23"/>
    </row>
    <row r="48" spans="1:243" s="22" customFormat="1" ht="31.5">
      <c r="A48" s="83">
        <v>1.35</v>
      </c>
      <c r="B48" s="69" t="s">
        <v>104</v>
      </c>
      <c r="C48" s="52" t="s">
        <v>89</v>
      </c>
      <c r="D48" s="81">
        <v>6</v>
      </c>
      <c r="E48" s="70" t="s">
        <v>97</v>
      </c>
      <c r="F48" s="53">
        <v>524</v>
      </c>
      <c r="G48" s="54"/>
      <c r="H48" s="54"/>
      <c r="I48" s="55" t="s">
        <v>38</v>
      </c>
      <c r="J48" s="56">
        <f t="shared" si="0"/>
        <v>1</v>
      </c>
      <c r="K48" s="54" t="s">
        <v>39</v>
      </c>
      <c r="L48" s="54" t="s">
        <v>4</v>
      </c>
      <c r="M48" s="57"/>
      <c r="N48" s="54"/>
      <c r="O48" s="54"/>
      <c r="P48" s="58"/>
      <c r="Q48" s="54"/>
      <c r="R48" s="54"/>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9">
        <f t="shared" si="1"/>
        <v>3144</v>
      </c>
      <c r="BB48" s="60">
        <f t="shared" si="2"/>
        <v>3144</v>
      </c>
      <c r="BC48" s="61" t="str">
        <f t="shared" si="3"/>
        <v>INR  Three Thousand One Hundred &amp; Forty Four  Only</v>
      </c>
      <c r="IA48" s="22">
        <v>1.35</v>
      </c>
      <c r="IB48" s="22" t="s">
        <v>104</v>
      </c>
      <c r="IC48" s="22" t="s">
        <v>89</v>
      </c>
      <c r="ID48" s="22">
        <v>6</v>
      </c>
      <c r="IE48" s="23" t="s">
        <v>97</v>
      </c>
      <c r="IF48" s="23"/>
      <c r="IG48" s="23"/>
      <c r="IH48" s="23"/>
      <c r="II48" s="23"/>
    </row>
    <row r="49" spans="1:243" s="22" customFormat="1" ht="31.5">
      <c r="A49" s="82">
        <v>1.36</v>
      </c>
      <c r="B49" s="69" t="s">
        <v>105</v>
      </c>
      <c r="C49" s="52" t="s">
        <v>90</v>
      </c>
      <c r="D49" s="81">
        <v>5</v>
      </c>
      <c r="E49" s="70" t="s">
        <v>97</v>
      </c>
      <c r="F49" s="53">
        <v>383</v>
      </c>
      <c r="G49" s="54"/>
      <c r="H49" s="54"/>
      <c r="I49" s="55" t="s">
        <v>38</v>
      </c>
      <c r="J49" s="56">
        <f t="shared" si="0"/>
        <v>1</v>
      </c>
      <c r="K49" s="54" t="s">
        <v>39</v>
      </c>
      <c r="L49" s="54" t="s">
        <v>4</v>
      </c>
      <c r="M49" s="57"/>
      <c r="N49" s="54"/>
      <c r="O49" s="54"/>
      <c r="P49" s="58"/>
      <c r="Q49" s="54"/>
      <c r="R49" s="54"/>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9">
        <f t="shared" si="1"/>
        <v>1915</v>
      </c>
      <c r="BB49" s="60">
        <f t="shared" si="2"/>
        <v>1915</v>
      </c>
      <c r="BC49" s="61" t="str">
        <f t="shared" si="3"/>
        <v>INR  One Thousand Nine Hundred &amp; Fifteen  Only</v>
      </c>
      <c r="IA49" s="22">
        <v>1.36</v>
      </c>
      <c r="IB49" s="22" t="s">
        <v>105</v>
      </c>
      <c r="IC49" s="22" t="s">
        <v>90</v>
      </c>
      <c r="ID49" s="22">
        <v>5</v>
      </c>
      <c r="IE49" s="23" t="s">
        <v>97</v>
      </c>
      <c r="IF49" s="23"/>
      <c r="IG49" s="23"/>
      <c r="IH49" s="23"/>
      <c r="II49" s="23"/>
    </row>
    <row r="50" spans="1:243" s="22" customFormat="1" ht="31.5">
      <c r="A50" s="82">
        <v>1.37</v>
      </c>
      <c r="B50" s="69" t="s">
        <v>106</v>
      </c>
      <c r="C50" s="52" t="s">
        <v>91</v>
      </c>
      <c r="D50" s="81">
        <v>5</v>
      </c>
      <c r="E50" s="70" t="s">
        <v>97</v>
      </c>
      <c r="F50" s="53">
        <v>374</v>
      </c>
      <c r="G50" s="54"/>
      <c r="H50" s="54"/>
      <c r="I50" s="55" t="s">
        <v>38</v>
      </c>
      <c r="J50" s="56">
        <f t="shared" si="0"/>
        <v>1</v>
      </c>
      <c r="K50" s="54" t="s">
        <v>39</v>
      </c>
      <c r="L50" s="54" t="s">
        <v>4</v>
      </c>
      <c r="M50" s="57"/>
      <c r="N50" s="54"/>
      <c r="O50" s="54"/>
      <c r="P50" s="58"/>
      <c r="Q50" s="54"/>
      <c r="R50" s="54"/>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9">
        <f t="shared" si="1"/>
        <v>1870</v>
      </c>
      <c r="BB50" s="60">
        <f t="shared" si="2"/>
        <v>1870</v>
      </c>
      <c r="BC50" s="61" t="str">
        <f t="shared" si="3"/>
        <v>INR  One Thousand Eight Hundred &amp; Seventy  Only</v>
      </c>
      <c r="IA50" s="22">
        <v>1.37</v>
      </c>
      <c r="IB50" s="22" t="s">
        <v>106</v>
      </c>
      <c r="IC50" s="22" t="s">
        <v>91</v>
      </c>
      <c r="ID50" s="22">
        <v>5</v>
      </c>
      <c r="IE50" s="23" t="s">
        <v>97</v>
      </c>
      <c r="IF50" s="23"/>
      <c r="IG50" s="23"/>
      <c r="IH50" s="23"/>
      <c r="II50" s="23"/>
    </row>
    <row r="51" spans="1:243" s="22" customFormat="1" ht="31.5">
      <c r="A51" s="83">
        <v>1.38</v>
      </c>
      <c r="B51" s="69" t="s">
        <v>107</v>
      </c>
      <c r="C51" s="52" t="s">
        <v>92</v>
      </c>
      <c r="D51" s="81">
        <v>50</v>
      </c>
      <c r="E51" s="70" t="s">
        <v>97</v>
      </c>
      <c r="F51" s="53">
        <v>78</v>
      </c>
      <c r="G51" s="54"/>
      <c r="H51" s="54"/>
      <c r="I51" s="55" t="s">
        <v>38</v>
      </c>
      <c r="J51" s="56">
        <f t="shared" si="0"/>
        <v>1</v>
      </c>
      <c r="K51" s="54" t="s">
        <v>39</v>
      </c>
      <c r="L51" s="54" t="s">
        <v>4</v>
      </c>
      <c r="M51" s="57"/>
      <c r="N51" s="54"/>
      <c r="O51" s="54"/>
      <c r="P51" s="58"/>
      <c r="Q51" s="54"/>
      <c r="R51" s="54"/>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9">
        <f t="shared" si="1"/>
        <v>3900</v>
      </c>
      <c r="BB51" s="60">
        <f t="shared" si="2"/>
        <v>3900</v>
      </c>
      <c r="BC51" s="61" t="str">
        <f t="shared" si="3"/>
        <v>INR  Three Thousand Nine Hundred    Only</v>
      </c>
      <c r="IA51" s="22">
        <v>1.38</v>
      </c>
      <c r="IB51" s="22" t="s">
        <v>107</v>
      </c>
      <c r="IC51" s="22" t="s">
        <v>92</v>
      </c>
      <c r="ID51" s="22">
        <v>50</v>
      </c>
      <c r="IE51" s="23" t="s">
        <v>97</v>
      </c>
      <c r="IF51" s="23"/>
      <c r="IG51" s="23"/>
      <c r="IH51" s="23"/>
      <c r="II51" s="23"/>
    </row>
    <row r="52" spans="1:243" s="22" customFormat="1" ht="31.5">
      <c r="A52" s="82">
        <v>1.39</v>
      </c>
      <c r="B52" s="69" t="s">
        <v>108</v>
      </c>
      <c r="C52" s="52" t="s">
        <v>93</v>
      </c>
      <c r="D52" s="81">
        <v>25</v>
      </c>
      <c r="E52" s="70" t="s">
        <v>97</v>
      </c>
      <c r="F52" s="53">
        <v>173</v>
      </c>
      <c r="G52" s="54"/>
      <c r="H52" s="54"/>
      <c r="I52" s="55" t="s">
        <v>38</v>
      </c>
      <c r="J52" s="56">
        <f t="shared" si="0"/>
        <v>1</v>
      </c>
      <c r="K52" s="54" t="s">
        <v>39</v>
      </c>
      <c r="L52" s="54" t="s">
        <v>4</v>
      </c>
      <c r="M52" s="57"/>
      <c r="N52" s="54"/>
      <c r="O52" s="54"/>
      <c r="P52" s="58"/>
      <c r="Q52" s="54"/>
      <c r="R52" s="54"/>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9">
        <f t="shared" si="1"/>
        <v>4325</v>
      </c>
      <c r="BB52" s="60">
        <f t="shared" si="2"/>
        <v>4325</v>
      </c>
      <c r="BC52" s="61" t="str">
        <f t="shared" si="3"/>
        <v>INR  Four Thousand Three Hundred &amp; Twenty Five  Only</v>
      </c>
      <c r="IA52" s="22">
        <v>1.39</v>
      </c>
      <c r="IB52" s="22" t="s">
        <v>108</v>
      </c>
      <c r="IC52" s="22" t="s">
        <v>93</v>
      </c>
      <c r="ID52" s="22">
        <v>25</v>
      </c>
      <c r="IE52" s="23" t="s">
        <v>97</v>
      </c>
      <c r="IF52" s="23"/>
      <c r="IG52" s="23"/>
      <c r="IH52" s="23"/>
      <c r="II52" s="23"/>
    </row>
    <row r="53" spans="1:243" s="22" customFormat="1" ht="21.75" customHeight="1">
      <c r="A53" s="82">
        <v>1.4</v>
      </c>
      <c r="B53" s="69" t="s">
        <v>109</v>
      </c>
      <c r="C53" s="52" t="s">
        <v>94</v>
      </c>
      <c r="D53" s="81">
        <v>5</v>
      </c>
      <c r="E53" s="70" t="s">
        <v>97</v>
      </c>
      <c r="F53" s="53">
        <v>151</v>
      </c>
      <c r="G53" s="54"/>
      <c r="H53" s="54"/>
      <c r="I53" s="55" t="s">
        <v>38</v>
      </c>
      <c r="J53" s="56">
        <f t="shared" si="0"/>
        <v>1</v>
      </c>
      <c r="K53" s="54" t="s">
        <v>39</v>
      </c>
      <c r="L53" s="54" t="s">
        <v>4</v>
      </c>
      <c r="M53" s="57"/>
      <c r="N53" s="54"/>
      <c r="O53" s="54"/>
      <c r="P53" s="58"/>
      <c r="Q53" s="54"/>
      <c r="R53" s="54"/>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9">
        <f t="shared" si="1"/>
        <v>755</v>
      </c>
      <c r="BB53" s="60">
        <f t="shared" si="2"/>
        <v>755</v>
      </c>
      <c r="BC53" s="61" t="str">
        <f t="shared" si="3"/>
        <v>INR  Seven Hundred &amp; Fifty Five  Only</v>
      </c>
      <c r="IA53" s="22">
        <v>1.4</v>
      </c>
      <c r="IB53" s="22" t="s">
        <v>109</v>
      </c>
      <c r="IC53" s="22" t="s">
        <v>94</v>
      </c>
      <c r="ID53" s="22">
        <v>5</v>
      </c>
      <c r="IE53" s="23" t="s">
        <v>97</v>
      </c>
      <c r="IF53" s="23"/>
      <c r="IG53" s="23"/>
      <c r="IH53" s="23"/>
      <c r="II53" s="23"/>
    </row>
    <row r="54" spans="1:55" ht="28.5">
      <c r="A54" s="24" t="s">
        <v>46</v>
      </c>
      <c r="B54" s="49"/>
      <c r="C54" s="50"/>
      <c r="D54" s="37"/>
      <c r="E54" s="37"/>
      <c r="F54" s="37"/>
      <c r="G54" s="37"/>
      <c r="H54" s="42"/>
      <c r="I54" s="42"/>
      <c r="J54" s="42"/>
      <c r="K54" s="42"/>
      <c r="L54" s="43"/>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65">
        <f>SUM(BA14:BA53)</f>
        <v>480674</v>
      </c>
      <c r="BB54" s="44">
        <f>SUM(BB14:BB53)</f>
        <v>480674</v>
      </c>
      <c r="BC54" s="51" t="str">
        <f>SpellNumber(L54,BB54)</f>
        <v>  Four Lakh Eighty Thousand Six Hundred &amp; Seventy Four  Only</v>
      </c>
    </row>
    <row r="55" spans="1:55" ht="36.75" customHeight="1">
      <c r="A55" s="25" t="s">
        <v>47</v>
      </c>
      <c r="B55" s="26"/>
      <c r="C55" s="27"/>
      <c r="D55" s="28"/>
      <c r="E55" s="38" t="s">
        <v>52</v>
      </c>
      <c r="F55" s="39"/>
      <c r="G55" s="29"/>
      <c r="H55" s="30"/>
      <c r="I55" s="30"/>
      <c r="J55" s="30"/>
      <c r="K55" s="31"/>
      <c r="L55" s="32"/>
      <c r="M55" s="33"/>
      <c r="N55" s="34"/>
      <c r="O55" s="22"/>
      <c r="P55" s="22"/>
      <c r="Q55" s="22"/>
      <c r="R55" s="22"/>
      <c r="S55" s="22"/>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5">
        <f>IF(ISBLANK(F55),0,IF(E55="Excess (+)",ROUND(BA54+(BA54*F55),0),IF(E55="Less (-)",ROUND(BA54+(BA54*F55*(-1)),0),IF(E55="At Par",BA54,0))))</f>
        <v>0</v>
      </c>
      <c r="BB55" s="36">
        <f>ROUND(BA55,0)</f>
        <v>0</v>
      </c>
      <c r="BC55" s="21" t="str">
        <f>SpellNumber($E$2,BB55)</f>
        <v>INR Zero Only</v>
      </c>
    </row>
    <row r="56" spans="1:55" ht="33.75" customHeight="1">
      <c r="A56" s="24" t="s">
        <v>48</v>
      </c>
      <c r="B56" s="24"/>
      <c r="C56" s="87" t="str">
        <f>SpellNumber($E$2,BB55)</f>
        <v>INR Zero Only</v>
      </c>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row>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6" ht="15"/>
    <row r="877" ht="15"/>
    <row r="879" ht="15"/>
    <row r="880" ht="15"/>
    <row r="881" ht="15"/>
    <row r="882" ht="15"/>
    <row r="884" ht="15"/>
    <row r="885" ht="15"/>
    <row r="886" ht="15"/>
    <row r="887" ht="15"/>
    <row r="888" ht="15"/>
    <row r="890" ht="15"/>
    <row r="891" ht="15"/>
    <row r="892" ht="15"/>
    <row r="893" ht="15"/>
    <row r="894" ht="15"/>
    <row r="895" ht="15"/>
    <row r="896" ht="15"/>
    <row r="899" ht="15"/>
    <row r="900" ht="15"/>
    <row r="902" ht="15"/>
    <row r="903" ht="15"/>
    <row r="904" ht="15"/>
    <row r="907" ht="15"/>
    <row r="908" ht="15"/>
    <row r="910" ht="15"/>
    <row r="911" ht="15"/>
    <row r="912" ht="15"/>
    <row r="913" ht="15"/>
    <row r="915" ht="15"/>
    <row r="916" ht="15"/>
    <row r="917" ht="15"/>
    <row r="918" ht="15"/>
    <row r="919" ht="15"/>
    <row r="920" ht="15"/>
    <row r="921" ht="15"/>
    <row r="923" ht="15"/>
    <row r="924" ht="15"/>
    <row r="925" ht="15"/>
    <row r="926" ht="15"/>
    <row r="928" ht="15"/>
    <row r="929" ht="15"/>
    <row r="930" ht="15"/>
    <row r="931" ht="15"/>
    <row r="932" ht="15"/>
    <row r="935" ht="15"/>
    <row r="936" ht="15"/>
    <row r="937" ht="15"/>
    <row r="938" ht="15"/>
    <row r="939" ht="15"/>
    <row r="940" ht="15"/>
    <row r="941" ht="15"/>
    <row r="942" ht="15"/>
    <row r="943" ht="15"/>
    <row r="944" ht="15"/>
    <row r="945" ht="15"/>
    <row r="946" ht="15"/>
    <row r="947" ht="15"/>
    <row r="948" ht="15"/>
    <row r="949" ht="15"/>
    <row r="950" ht="15"/>
    <row r="952" ht="15"/>
    <row r="953" ht="15"/>
    <row r="955" ht="15"/>
    <row r="957" ht="15"/>
    <row r="958" ht="15"/>
    <row r="959" ht="15"/>
    <row r="960" ht="15"/>
    <row r="962" ht="15"/>
    <row r="963" ht="15"/>
    <row r="964" ht="15"/>
    <row r="965" ht="15"/>
    <row r="966" ht="15"/>
    <row r="968" ht="15"/>
    <row r="969" ht="15"/>
    <row r="970" ht="15"/>
    <row r="971" ht="15"/>
    <row r="972" ht="15"/>
    <row r="974" ht="15"/>
    <row r="975" ht="15"/>
    <row r="976" ht="15"/>
    <row r="978" ht="15"/>
    <row r="980" ht="15"/>
    <row r="983" ht="15"/>
    <row r="985" ht="15"/>
    <row r="987" ht="15"/>
    <row r="988" ht="15"/>
    <row r="991" ht="15"/>
    <row r="992" ht="15"/>
  </sheetData>
  <sheetProtection password="D850" sheet="1"/>
  <autoFilter ref="A11:BC56"/>
  <mergeCells count="19">
    <mergeCell ref="C56:BC56"/>
    <mergeCell ref="A9:BC9"/>
    <mergeCell ref="D13:BC13"/>
    <mergeCell ref="A1:L1"/>
    <mergeCell ref="A4:BC4"/>
    <mergeCell ref="A5:BC5"/>
    <mergeCell ref="A6:BC6"/>
    <mergeCell ref="A7:BC7"/>
    <mergeCell ref="B8:BC8"/>
    <mergeCell ref="D44:BC44"/>
    <mergeCell ref="D16:BC16"/>
    <mergeCell ref="D20:BC20"/>
    <mergeCell ref="D27:BC27"/>
    <mergeCell ref="D35:BC35"/>
    <mergeCell ref="D39:BC39"/>
    <mergeCell ref="D41:BC41"/>
    <mergeCell ref="D18:BC18"/>
    <mergeCell ref="D23:BC23"/>
    <mergeCell ref="D30:BC30"/>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5">
      <formula1>IF(E55="Select",-1,IF(E55="At Par",0,0))</formula1>
      <formula2>IF(E55="Select",-1,IF(E55="At Par",0,0.99))</formula2>
    </dataValidation>
    <dataValidation type="list" allowBlank="1" showErrorMessage="1" sqref="E5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5">
      <formula1>0</formula1>
      <formula2>99.9</formula2>
    </dataValidation>
    <dataValidation type="list" allowBlank="1" showErrorMessage="1" sqref="D13 K45:K53 K14:K15 D16 K17 D18 K19 D20 K21:K22 D23 K24:K26 D27 K28:K29 D30 K31:K34 D35 K36:K38 D39 K40 D41 K42:K43 D4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A17 A19:A20 A22:A23 A25:A26 A28:A29 A31:A32 A34:A35 A37:A38 A40:A41 A43:A44 A46:A47 A49:A50 A52:A5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5 G17:H17 G19:H19 G21:H22 G24:H26 G28:H29 G31:H34 G36:H38 G40:H40 G42:H43 G45:H53">
      <formula1>0</formula1>
      <formula2>999999999999999</formula2>
    </dataValidation>
    <dataValidation allowBlank="1" showInputMessage="1" showErrorMessage="1" promptTitle="Addition / Deduction" prompt="Please Choose the correct One" sqref="J14:J15 J17 J19 J21:J22 J24:J26 J28:J29 J31:J34 J36:J38 J40 J42:J43 J45:J53">
      <formula1>0</formula1>
      <formula2>0</formula2>
    </dataValidation>
    <dataValidation type="list" showErrorMessage="1" sqref="I14:I15 I17 I19 I21:I22 I24:I26 I28:I29 I31:I34 I36:I38 I40 I42:I43 I45:I5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5 N17:O17 N19:O19 N21:O22 N24:O26 N28:O29 N31:O34 N36:O38 N40:O40 N42:O43 N45:O5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7 R19 R21:R22 R24:R26 R28:R29 R31:R34 R36:R38 R40 R42:R43 R45:R5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7 Q19 Q21:Q22 Q24:Q26 Q28:Q29 Q31:Q34 Q36:Q38 Q40 Q42:Q43 Q45:Q5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 M19 M21:M22 M24:M26 M28:M29 M31:M34 M36:M38 M40 M42:M43 M45:M5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F15 F17 F19 F21:F22 F24:F26 F28:F29 F31:F34 F36:F38 F40 F42:F43 F45:F53">
      <formula1>0</formula1>
      <formula2>999999999999999</formula2>
    </dataValidation>
    <dataValidation type="list" allowBlank="1" showInputMessage="1" showErrorMessage="1" sqref="L39 L40 L41 L42 L43 L44 L45 L46 L47 L48 L49 L50 L51 L13 L14 L15 L16 L17 L18 L19 L20 L21 L22 L23 L24 L25 L26 L27 L28 L29 L30 L31 L32 L33 L34 L35 L36 L37 L38 L53 L52">
      <formula1>"INR"</formula1>
    </dataValidation>
    <dataValidation allowBlank="1" showInputMessage="1" showErrorMessage="1" promptTitle="Itemcode/Make" prompt="Please enter text" sqref="C14:C53">
      <formula1>0</formula1>
      <formula2>0</formula2>
    </dataValidation>
    <dataValidation allowBlank="1" showInputMessage="1" showErrorMessage="1" promptTitle="Item Description" prompt="Please enter Item Description in text" sqref="B38 B32 B16 B14 B18 B34:B36 B43:B45 B50:B53 B22:B30"/>
    <dataValidation type="decimal" allowBlank="1" showInputMessage="1" showErrorMessage="1" promptTitle="Quantity" prompt="Please enter the Quantity for this item. " errorTitle="Invalid Entry" error="Only Numeric Values are allowed. " sqref="D47:D53">
      <formula1>0</formula1>
      <formula2>999999999999999</formula2>
    </dataValidation>
    <dataValidation allowBlank="1" showInputMessage="1" showErrorMessage="1" promptTitle="Units" prompt="Please enter Units in text" sqref="E22 E43 E45:E53"/>
  </dataValidations>
  <printOptions/>
  <pageMargins left="0.45" right="0.2" top="0.25" bottom="0.25" header="0.511805555555556" footer="0.511805555555556"/>
  <pageSetup fitToHeight="0" horizontalDpi="300" verticalDpi="300" orientation="portrait" paperSize="9" scale="56"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93" t="s">
        <v>49</v>
      </c>
      <c r="F6" s="93"/>
      <c r="G6" s="93"/>
      <c r="H6" s="93"/>
      <c r="I6" s="93"/>
      <c r="J6" s="93"/>
      <c r="K6" s="93"/>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2024-01-24T09:35:47Z</cp:lastPrinted>
  <dcterms:created xsi:type="dcterms:W3CDTF">2009-01-30T06:42:42Z</dcterms:created>
  <dcterms:modified xsi:type="dcterms:W3CDTF">2024-01-24T12:11:59Z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