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<sst xmlns="http://schemas.openxmlformats.org/spreadsheetml/2006/main" count="261" uniqueCount="90">
  <si>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</si>
  <si>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</si>
  <si>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</si>
  <si>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</si>
  <si>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</si>
  <si>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</si>
  <si>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</si>
  <si>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</si>
  <si>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</si>
  <si>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</si>
  <si>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</si>
  <si>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</si>
  <si>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</si>
  <si>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</si>
  <si>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</si>
  <si>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</si>
  <si>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</si>
  <si>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</si>
  <si>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</si>
  <si>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</si>
  <si>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</si>
  <si>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</si>
  <si>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</si>
  <si>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</si>
  <si>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</si>
  <si>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</si>
  <si>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</si>
  <si>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</si>
  <si>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</si>
  <si>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</si>
  <si>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</si>
  <si>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</si>
  <si>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</si>
  <si>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</si>
  <si>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</si>
  <si>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</si>
  <si>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</si>
  <si>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</si>
  <si>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</si>
  <si>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</si>
  <si>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</si>
  <si>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</si>
  <si>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</si>
  <si>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</si>
  <si>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</si>
  <si>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</si>
  <si>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</si>
  <si>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</si>
  <si>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</si>
  <si>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Dismantling and Demolishing</t>
  </si>
  <si>
    <t>item no.1</t>
  </si>
  <si>
    <t>MASONRY WORK</t>
  </si>
  <si>
    <t>Tender Inviting Authority: DOIP, IIT Kanpur</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</si>
  <si>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</si>
  <si>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</si>
  <si>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</si>
  <si>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</si>
  <si>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 equalities not exceeding 15 cm deep and disposal of rubbish, lead up to 50 m and lift up to 1.5 m.</t>
  </si>
  <si>
    <t>All kinds of soil</t>
  </si>
  <si>
    <t>CEMENT CONCRETE (CAST IN SITU)</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</si>
  <si>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</si>
  <si>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</si>
  <si>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</si>
  <si>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</si>
  <si>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</si>
  <si>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</si>
  <si>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</si>
  <si>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</si>
  <si>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</si>
  <si>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STEEL WORK</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</si>
  <si>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</si>
  <si>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</si>
  <si>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</si>
  <si>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12 mm cement plaster of mix :</t>
  </si>
  <si>
    <t>1:6 (1 cement: 6 coarse sand)</t>
  </si>
  <si>
    <t>15 mm cement plaster on rough side of single or half brick wall of mix:</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</si>
  <si>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</si>
  <si>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</si>
  <si>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</si>
  <si>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Two or more coats on new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</si>
  <si>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</si>
  <si>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</si>
  <si>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fixing G.I. chain link fabric fencing of required width inmesh size 50x50 mm including strengthening with 2 mm dia wire ornuts, bolts and washers as required complete as per the direction ofEngineer-in-charge.</t>
  </si>
  <si>
    <t>Made of G.I. wire of dia 4 mm</t>
  </si>
  <si>
    <t xml:space="preserve">MINOR CIVIL MAINTENANCE WORK.
</t>
  </si>
  <si>
    <t>Provding and fixing machine cut &amp; machine mirror polished 25 mm thik Kota stone up to 1500 mm lond and required width in treads of step, sill, coping, parapet top ,windows sill, planter top and such other location laid on 20 mm ( average ) thick cement mortor 1:4 ( 1 cement : 4 coarse sand ) and jointed with grey cement slurry mixed with pigment to match the shade of the slab including noising rubbing and polishing complete, all as per direction of Engineer - in- charge.</t>
  </si>
  <si>
    <t>kg</t>
  </si>
  <si>
    <t>Sqm</t>
  </si>
  <si>
    <t>Name of Work: Construction of boundary wall with chain link fencing between hall-12 and VH-2, IIT Kanpur</t>
  </si>
  <si>
    <t>NIT No: Civil/01/03/2024-1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</si>
</sst>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2">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4" fillId="0" borderId="0" xfId="58" applyNumberFormat="1" applyFont="1" applyFill="1" applyAlignment="1">
      <alignment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23" fillId="0" borderId="14"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53"/>
  <sheetViews>
    <sheetView showGridLines="0" zoomScalePageLayoutView="0" workbookViewId="0" topLeftCell="A1">
      <selection activeCell="B14" sqref="B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8.25" customHeight="1">
      <c r="A5" s="65" t="s">
        <v>88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75" customHeight="1">
      <c r="A6" s="65" t="s">
        <v>89</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7</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58.5" customHeight="1">
      <c r="A8" s="11" t="s">
        <v>40</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9">
        <v>1</v>
      </c>
      <c r="B13" s="50" t="s">
        <v>53</v>
      </c>
      <c r="C13" s="51" t="s">
        <v>50</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IA13" s="17">
        <v>1</v>
      </c>
      <c r="IB13" s="17" t="s">
        <v>53</v>
      </c>
      <c r="IC13" s="17" t="s">
        <v>50</v>
      </c>
      <c r="IE13" s="18"/>
      <c r="IF13" s="18"/>
      <c r="IG13" s="18"/>
      <c r="IH13" s="18"/>
      <c r="II13" s="18"/>
    </row>
    <row r="14" spans="1:243" s="17" customFormat="1" ht="76.5">
      <c r="A14" s="49">
        <v>2</v>
      </c>
      <c r="B14" s="50" t="s">
        <v>54</v>
      </c>
      <c r="C14" s="51" t="s">
        <v>43</v>
      </c>
      <c r="D14" s="60"/>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2"/>
      <c r="IA14" s="17">
        <v>2</v>
      </c>
      <c r="IB14" s="17" t="s">
        <v>54</v>
      </c>
      <c r="IC14" s="17" t="s">
        <v>43</v>
      </c>
      <c r="IE14" s="18"/>
      <c r="IF14" s="18"/>
      <c r="IG14" s="18"/>
      <c r="IH14" s="18"/>
      <c r="II14" s="18"/>
    </row>
    <row r="15" spans="1:243" s="17" customFormat="1" ht="26.25" customHeight="1">
      <c r="A15" s="49">
        <v>3</v>
      </c>
      <c r="B15" s="50" t="s">
        <v>55</v>
      </c>
      <c r="C15" s="51" t="s">
        <v>44</v>
      </c>
      <c r="D15" s="52">
        <v>41</v>
      </c>
      <c r="E15" s="52" t="s">
        <v>48</v>
      </c>
      <c r="F15" s="52">
        <v>251.51</v>
      </c>
      <c r="G15" s="53"/>
      <c r="H15" s="53"/>
      <c r="I15" s="54" t="s">
        <v>34</v>
      </c>
      <c r="J15" s="55">
        <f>IF(I15="Less(-)",-1,1)</f>
        <v>1</v>
      </c>
      <c r="K15" s="53" t="s">
        <v>35</v>
      </c>
      <c r="L15" s="53" t="s">
        <v>4</v>
      </c>
      <c r="M15" s="56"/>
      <c r="N15" s="53"/>
      <c r="O15" s="53"/>
      <c r="P15" s="57"/>
      <c r="Q15" s="53"/>
      <c r="R15" s="53"/>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4">
        <f>ROUND(total_amount_ba($B$2,$D$2,D15,F15,J15,K15,M15),0)</f>
        <v>10312</v>
      </c>
      <c r="BB15" s="58">
        <f>BA15+SUM(N15:AZ15)</f>
        <v>10312</v>
      </c>
      <c r="BC15" s="59" t="str">
        <f>SpellNumber(L15,BB15)</f>
        <v>INR  Ten Thousand Three Hundred &amp; Twelve  Only</v>
      </c>
      <c r="IA15" s="17">
        <v>3</v>
      </c>
      <c r="IB15" s="17" t="s">
        <v>55</v>
      </c>
      <c r="IC15" s="17" t="s">
        <v>44</v>
      </c>
      <c r="ID15" s="17">
        <v>41</v>
      </c>
      <c r="IE15" s="18" t="s">
        <v>48</v>
      </c>
      <c r="IF15" s="18"/>
      <c r="IG15" s="18"/>
      <c r="IH15" s="18"/>
      <c r="II15" s="18"/>
    </row>
    <row r="16" spans="1:243" s="17" customFormat="1" ht="51">
      <c r="A16" s="49">
        <v>4</v>
      </c>
      <c r="B16" s="50" t="s">
        <v>56</v>
      </c>
      <c r="C16" s="51"/>
      <c r="D16" s="52">
        <v>20</v>
      </c>
      <c r="E16" s="52" t="s">
        <v>48</v>
      </c>
      <c r="F16" s="52">
        <v>222.67</v>
      </c>
      <c r="G16" s="53"/>
      <c r="H16" s="53"/>
      <c r="I16" s="54" t="s">
        <v>34</v>
      </c>
      <c r="J16" s="55">
        <f>IF(I16="Less(-)",-1,1)</f>
        <v>1</v>
      </c>
      <c r="K16" s="53" t="s">
        <v>35</v>
      </c>
      <c r="L16" s="53" t="s">
        <v>4</v>
      </c>
      <c r="M16" s="56"/>
      <c r="N16" s="53"/>
      <c r="O16" s="53"/>
      <c r="P16" s="57"/>
      <c r="Q16" s="53"/>
      <c r="R16" s="53"/>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4">
        <f>ROUND(total_amount_ba($B$2,$D$2,D16,F16,J16,K16,M16),0)</f>
        <v>4453</v>
      </c>
      <c r="BB16" s="58">
        <f>BA16+SUM(N16:AZ16)</f>
        <v>4453</v>
      </c>
      <c r="BC16" s="59" t="str">
        <f>SpellNumber(L16,BB16)</f>
        <v>INR  Four Thousand Four Hundred &amp; Fifty Three  Only</v>
      </c>
      <c r="IA16" s="17">
        <v>4</v>
      </c>
      <c r="IB16" s="17" t="s">
        <v>56</v>
      </c>
      <c r="ID16" s="17">
        <v>20</v>
      </c>
      <c r="IE16" s="18" t="s">
        <v>48</v>
      </c>
      <c r="IF16" s="18"/>
      <c r="IG16" s="18"/>
      <c r="IH16" s="18"/>
      <c r="II16" s="18"/>
    </row>
    <row r="17" spans="1:243" s="17" customFormat="1" ht="38.25">
      <c r="A17" s="49">
        <v>5</v>
      </c>
      <c r="B17" s="50" t="s">
        <v>57</v>
      </c>
      <c r="C17" s="51"/>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57</v>
      </c>
      <c r="IE17" s="18"/>
      <c r="IF17" s="18"/>
      <c r="IG17" s="18"/>
      <c r="IH17" s="18"/>
      <c r="II17" s="18"/>
    </row>
    <row r="18" spans="1:243" s="17" customFormat="1" ht="25.5">
      <c r="A18" s="49">
        <v>6</v>
      </c>
      <c r="B18" s="50" t="s">
        <v>58</v>
      </c>
      <c r="C18" s="51"/>
      <c r="D18" s="52">
        <v>984</v>
      </c>
      <c r="E18" s="52" t="s">
        <v>46</v>
      </c>
      <c r="F18" s="52">
        <v>24.68</v>
      </c>
      <c r="G18" s="53"/>
      <c r="H18" s="53"/>
      <c r="I18" s="54" t="s">
        <v>34</v>
      </c>
      <c r="J18" s="55">
        <f>IF(I18="Less(-)",-1,1)</f>
        <v>1</v>
      </c>
      <c r="K18" s="53" t="s">
        <v>35</v>
      </c>
      <c r="L18" s="53" t="s">
        <v>4</v>
      </c>
      <c r="M18" s="56"/>
      <c r="N18" s="53"/>
      <c r="O18" s="53"/>
      <c r="P18" s="57"/>
      <c r="Q18" s="53"/>
      <c r="R18" s="53"/>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4">
        <f>ROUND(total_amount_ba($B$2,$D$2,D18,F18,J18,K18,M18),0)</f>
        <v>24285</v>
      </c>
      <c r="BB18" s="58">
        <f>BA18+SUM(N18:AZ18)</f>
        <v>24285</v>
      </c>
      <c r="BC18" s="59" t="str">
        <f>SpellNumber(L18,BB18)</f>
        <v>INR  Twenty Four Thousand Two Hundred &amp; Eighty Five  Only</v>
      </c>
      <c r="IA18" s="17">
        <v>6</v>
      </c>
      <c r="IB18" s="17" t="s">
        <v>58</v>
      </c>
      <c r="ID18" s="17">
        <v>984</v>
      </c>
      <c r="IE18" s="18" t="s">
        <v>46</v>
      </c>
      <c r="IF18" s="18"/>
      <c r="IG18" s="18"/>
      <c r="IH18" s="18"/>
      <c r="II18" s="18"/>
    </row>
    <row r="19" spans="1:243" s="17" customFormat="1" ht="14.25">
      <c r="A19" s="49">
        <v>7</v>
      </c>
      <c r="B19" s="50" t="s">
        <v>59</v>
      </c>
      <c r="C19" s="51"/>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2"/>
      <c r="IA19" s="17">
        <v>7</v>
      </c>
      <c r="IB19" s="17" t="s">
        <v>59</v>
      </c>
      <c r="IE19" s="18"/>
      <c r="IF19" s="18"/>
      <c r="IG19" s="18"/>
      <c r="IH19" s="18"/>
      <c r="II19" s="18"/>
    </row>
    <row r="20" spans="1:243" s="17" customFormat="1" ht="38.25">
      <c r="A20" s="49">
        <v>8</v>
      </c>
      <c r="B20" s="50" t="s">
        <v>60</v>
      </c>
      <c r="C20" s="51"/>
      <c r="D20" s="60"/>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2"/>
      <c r="IA20" s="17">
        <v>8</v>
      </c>
      <c r="IB20" s="17" t="s">
        <v>60</v>
      </c>
      <c r="IE20" s="18"/>
      <c r="IF20" s="18"/>
      <c r="IG20" s="18"/>
      <c r="IH20" s="18"/>
      <c r="II20" s="18"/>
    </row>
    <row r="21" spans="1:243" s="17" customFormat="1" ht="38.25">
      <c r="A21" s="49">
        <v>9</v>
      </c>
      <c r="B21" s="50" t="s">
        <v>61</v>
      </c>
      <c r="C21" s="51"/>
      <c r="D21" s="52">
        <v>5.8</v>
      </c>
      <c r="E21" s="52" t="s">
        <v>48</v>
      </c>
      <c r="F21" s="52">
        <v>5546.73</v>
      </c>
      <c r="G21" s="53"/>
      <c r="H21" s="53"/>
      <c r="I21" s="54" t="s">
        <v>34</v>
      </c>
      <c r="J21" s="55">
        <f>IF(I21="Less(-)",-1,1)</f>
        <v>1</v>
      </c>
      <c r="K21" s="53" t="s">
        <v>35</v>
      </c>
      <c r="L21" s="53" t="s">
        <v>4</v>
      </c>
      <c r="M21" s="56"/>
      <c r="N21" s="53"/>
      <c r="O21" s="53"/>
      <c r="P21" s="57"/>
      <c r="Q21" s="53"/>
      <c r="R21" s="53"/>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4">
        <f>ROUND(total_amount_ba($B$2,$D$2,D21,F21,J21,K21,M21),0)</f>
        <v>32171</v>
      </c>
      <c r="BB21" s="58">
        <f>BA21+SUM(N21:AZ21)</f>
        <v>32171</v>
      </c>
      <c r="BC21" s="59" t="str">
        <f>SpellNumber(L21,BB21)</f>
        <v>INR  Thirty Two Thousand One Hundred &amp; Seventy One  Only</v>
      </c>
      <c r="IA21" s="17">
        <v>9</v>
      </c>
      <c r="IB21" s="17" t="s">
        <v>61</v>
      </c>
      <c r="ID21" s="17">
        <v>5.8</v>
      </c>
      <c r="IE21" s="18" t="s">
        <v>48</v>
      </c>
      <c r="IF21" s="18"/>
      <c r="IG21" s="18"/>
      <c r="IH21" s="18"/>
      <c r="II21" s="18"/>
    </row>
    <row r="22" spans="1:243" s="17" customFormat="1" ht="89.25">
      <c r="A22" s="49">
        <v>10</v>
      </c>
      <c r="B22" s="50" t="s">
        <v>62</v>
      </c>
      <c r="C22" s="51"/>
      <c r="D22" s="6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2"/>
      <c r="IA22" s="17">
        <v>10</v>
      </c>
      <c r="IB22" s="17" t="s">
        <v>62</v>
      </c>
      <c r="IE22" s="18"/>
      <c r="IF22" s="18"/>
      <c r="IG22" s="18"/>
      <c r="IH22" s="18"/>
      <c r="II22" s="18"/>
    </row>
    <row r="23" spans="1:243" s="17" customFormat="1" ht="38.25">
      <c r="A23" s="49">
        <v>11</v>
      </c>
      <c r="B23" s="50" t="s">
        <v>63</v>
      </c>
      <c r="C23" s="51"/>
      <c r="D23" s="52">
        <v>1.17</v>
      </c>
      <c r="E23" s="52" t="s">
        <v>48</v>
      </c>
      <c r="F23" s="52">
        <v>8587.24</v>
      </c>
      <c r="G23" s="53"/>
      <c r="H23" s="53"/>
      <c r="I23" s="54" t="s">
        <v>34</v>
      </c>
      <c r="J23" s="55">
        <f>IF(I23="Less(-)",-1,1)</f>
        <v>1</v>
      </c>
      <c r="K23" s="53" t="s">
        <v>35</v>
      </c>
      <c r="L23" s="53" t="s">
        <v>4</v>
      </c>
      <c r="M23" s="56"/>
      <c r="N23" s="53"/>
      <c r="O23" s="53"/>
      <c r="P23" s="57"/>
      <c r="Q23" s="53"/>
      <c r="R23" s="53"/>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4">
        <f>ROUND(total_amount_ba($B$2,$D$2,D23,F23,J23,K23,M23),0)</f>
        <v>10047</v>
      </c>
      <c r="BB23" s="58">
        <f>BA23+SUM(N23:AZ23)</f>
        <v>10047</v>
      </c>
      <c r="BC23" s="59" t="str">
        <f>SpellNumber(L23,BB23)</f>
        <v>INR  Ten Thousand  &amp;Forty Seven  Only</v>
      </c>
      <c r="IA23" s="17">
        <v>11</v>
      </c>
      <c r="IB23" s="17" t="s">
        <v>63</v>
      </c>
      <c r="ID23" s="17">
        <v>1.17</v>
      </c>
      <c r="IE23" s="18" t="s">
        <v>48</v>
      </c>
      <c r="IF23" s="18"/>
      <c r="IG23" s="18"/>
      <c r="IH23" s="18"/>
      <c r="II23" s="18"/>
    </row>
    <row r="24" spans="1:243" s="17" customFormat="1" ht="25.5">
      <c r="A24" s="49">
        <v>12</v>
      </c>
      <c r="B24" s="50" t="s">
        <v>64</v>
      </c>
      <c r="C24" s="51"/>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64</v>
      </c>
      <c r="IE24" s="18"/>
      <c r="IF24" s="18"/>
      <c r="IG24" s="18"/>
      <c r="IH24" s="18"/>
      <c r="II24" s="18"/>
    </row>
    <row r="25" spans="1:243" s="17" customFormat="1" ht="38.25">
      <c r="A25" s="49">
        <v>13</v>
      </c>
      <c r="B25" s="50" t="s">
        <v>65</v>
      </c>
      <c r="C25" s="51"/>
      <c r="D25" s="52">
        <v>20.3</v>
      </c>
      <c r="E25" s="52" t="s">
        <v>46</v>
      </c>
      <c r="F25" s="52">
        <v>587.07</v>
      </c>
      <c r="G25" s="53"/>
      <c r="H25" s="53"/>
      <c r="I25" s="54" t="s">
        <v>34</v>
      </c>
      <c r="J25" s="55">
        <f>IF(I25="Less(-)",-1,1)</f>
        <v>1</v>
      </c>
      <c r="K25" s="53" t="s">
        <v>35</v>
      </c>
      <c r="L25" s="53" t="s">
        <v>4</v>
      </c>
      <c r="M25" s="56"/>
      <c r="N25" s="53"/>
      <c r="O25" s="53"/>
      <c r="P25" s="57"/>
      <c r="Q25" s="53"/>
      <c r="R25" s="53"/>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4">
        <f>ROUND(total_amount_ba($B$2,$D$2,D25,F25,J25,K25,M25),0)</f>
        <v>11918</v>
      </c>
      <c r="BB25" s="58">
        <f>BA25+SUM(N25:AZ25)</f>
        <v>11918</v>
      </c>
      <c r="BC25" s="59" t="str">
        <f>SpellNumber(L25,BB25)</f>
        <v>INR  Eleven Thousand Nine Hundred &amp; Eighteen  Only</v>
      </c>
      <c r="IA25" s="17">
        <v>13</v>
      </c>
      <c r="IB25" s="17" t="s">
        <v>65</v>
      </c>
      <c r="ID25" s="17">
        <v>20.3</v>
      </c>
      <c r="IE25" s="18" t="s">
        <v>46</v>
      </c>
      <c r="IF25" s="18"/>
      <c r="IG25" s="18"/>
      <c r="IH25" s="18"/>
      <c r="II25" s="18"/>
    </row>
    <row r="26" spans="1:243" s="17" customFormat="1" ht="14.25">
      <c r="A26" s="49">
        <v>14</v>
      </c>
      <c r="B26" s="50" t="s">
        <v>51</v>
      </c>
      <c r="C26" s="51"/>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51</v>
      </c>
      <c r="IE26" s="18"/>
      <c r="IF26" s="18"/>
      <c r="IG26" s="18"/>
      <c r="IH26" s="18"/>
      <c r="II26" s="18"/>
    </row>
    <row r="27" spans="1:243" s="17" customFormat="1" ht="25.5">
      <c r="A27" s="49">
        <v>15</v>
      </c>
      <c r="B27" s="50" t="s">
        <v>66</v>
      </c>
      <c r="C27" s="51"/>
      <c r="D27" s="60"/>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2"/>
      <c r="IA27" s="17">
        <v>15</v>
      </c>
      <c r="IB27" s="17" t="s">
        <v>66</v>
      </c>
      <c r="IE27" s="18"/>
      <c r="IF27" s="18"/>
      <c r="IG27" s="18"/>
      <c r="IH27" s="18"/>
      <c r="II27" s="18"/>
    </row>
    <row r="28" spans="1:243" s="17" customFormat="1" ht="25.5">
      <c r="A28" s="49">
        <v>16</v>
      </c>
      <c r="B28" s="50" t="s">
        <v>67</v>
      </c>
      <c r="C28" s="51"/>
      <c r="D28" s="52">
        <v>20.04</v>
      </c>
      <c r="E28" s="52" t="s">
        <v>48</v>
      </c>
      <c r="F28" s="52">
        <v>5838.01</v>
      </c>
      <c r="G28" s="53"/>
      <c r="H28" s="53"/>
      <c r="I28" s="54" t="s">
        <v>34</v>
      </c>
      <c r="J28" s="55">
        <f>IF(I28="Less(-)",-1,1)</f>
        <v>1</v>
      </c>
      <c r="K28" s="53" t="s">
        <v>35</v>
      </c>
      <c r="L28" s="53" t="s">
        <v>4</v>
      </c>
      <c r="M28" s="56"/>
      <c r="N28" s="53"/>
      <c r="O28" s="53"/>
      <c r="P28" s="57"/>
      <c r="Q28" s="53"/>
      <c r="R28" s="53"/>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4">
        <f>ROUND(total_amount_ba($B$2,$D$2,D28,F28,J28,K28,M28),0)</f>
        <v>116994</v>
      </c>
      <c r="BB28" s="58">
        <f>BA28+SUM(N28:AZ28)</f>
        <v>116994</v>
      </c>
      <c r="BC28" s="59" t="str">
        <f>SpellNumber(L28,BB28)</f>
        <v>INR  One Lakh Sixteen Thousand Nine Hundred &amp; Ninety Four  Only</v>
      </c>
      <c r="IA28" s="17">
        <v>16</v>
      </c>
      <c r="IB28" s="17" t="s">
        <v>67</v>
      </c>
      <c r="ID28" s="17">
        <v>20.04</v>
      </c>
      <c r="IE28" s="18" t="s">
        <v>48</v>
      </c>
      <c r="IF28" s="18"/>
      <c r="IG28" s="18"/>
      <c r="IH28" s="18"/>
      <c r="II28" s="18"/>
    </row>
    <row r="29" spans="1:243" s="17" customFormat="1" ht="38.25">
      <c r="A29" s="49">
        <v>17</v>
      </c>
      <c r="B29" s="50" t="s">
        <v>68</v>
      </c>
      <c r="C29" s="51"/>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2"/>
      <c r="IA29" s="17">
        <v>17</v>
      </c>
      <c r="IB29" s="17" t="s">
        <v>68</v>
      </c>
      <c r="IE29" s="18"/>
      <c r="IF29" s="18"/>
      <c r="IG29" s="18"/>
      <c r="IH29" s="18"/>
      <c r="II29" s="18"/>
    </row>
    <row r="30" spans="1:243" s="17" customFormat="1" ht="25.5">
      <c r="A30" s="49">
        <v>18</v>
      </c>
      <c r="B30" s="50" t="s">
        <v>67</v>
      </c>
      <c r="C30" s="51"/>
      <c r="D30" s="52">
        <v>13.36</v>
      </c>
      <c r="E30" s="52" t="s">
        <v>48</v>
      </c>
      <c r="F30" s="52">
        <v>7267.3</v>
      </c>
      <c r="G30" s="53"/>
      <c r="H30" s="53"/>
      <c r="I30" s="54" t="s">
        <v>34</v>
      </c>
      <c r="J30" s="55">
        <f>IF(I30="Less(-)",-1,1)</f>
        <v>1</v>
      </c>
      <c r="K30" s="53" t="s">
        <v>35</v>
      </c>
      <c r="L30" s="53" t="s">
        <v>4</v>
      </c>
      <c r="M30" s="56"/>
      <c r="N30" s="53"/>
      <c r="O30" s="53"/>
      <c r="P30" s="57"/>
      <c r="Q30" s="53"/>
      <c r="R30" s="53"/>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4">
        <f>ROUND(total_amount_ba($B$2,$D$2,D30,F30,J30,K30,M30),0)</f>
        <v>97091</v>
      </c>
      <c r="BB30" s="58">
        <f>BA30+SUM(N30:AZ30)</f>
        <v>97091</v>
      </c>
      <c r="BC30" s="59" t="str">
        <f>SpellNumber(L30,BB30)</f>
        <v>INR  Ninety Seven Thousand  &amp;Ninety One  Only</v>
      </c>
      <c r="IA30" s="17">
        <v>18</v>
      </c>
      <c r="IB30" s="17" t="s">
        <v>67</v>
      </c>
      <c r="ID30" s="17">
        <v>13.36</v>
      </c>
      <c r="IE30" s="18" t="s">
        <v>48</v>
      </c>
      <c r="IF30" s="18"/>
      <c r="IG30" s="18"/>
      <c r="IH30" s="18"/>
      <c r="II30" s="18"/>
    </row>
    <row r="31" spans="1:243" s="17" customFormat="1" ht="14.25">
      <c r="A31" s="49">
        <v>19</v>
      </c>
      <c r="B31" s="50" t="s">
        <v>69</v>
      </c>
      <c r="C31" s="51"/>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2"/>
      <c r="IA31" s="17">
        <v>19</v>
      </c>
      <c r="IB31" s="17" t="s">
        <v>69</v>
      </c>
      <c r="IE31" s="18"/>
      <c r="IF31" s="18"/>
      <c r="IG31" s="18"/>
      <c r="IH31" s="18"/>
      <c r="II31" s="18"/>
    </row>
    <row r="32" spans="1:243" s="17" customFormat="1" ht="51">
      <c r="A32" s="49">
        <v>20</v>
      </c>
      <c r="B32" s="50" t="s">
        <v>70</v>
      </c>
      <c r="C32" s="51"/>
      <c r="D32" s="52">
        <v>1080</v>
      </c>
      <c r="E32" s="52" t="s">
        <v>86</v>
      </c>
      <c r="F32" s="52">
        <v>98.16</v>
      </c>
      <c r="G32" s="53"/>
      <c r="H32" s="53"/>
      <c r="I32" s="54" t="s">
        <v>34</v>
      </c>
      <c r="J32" s="55">
        <f>IF(I32="Less(-)",-1,1)</f>
        <v>1</v>
      </c>
      <c r="K32" s="53" t="s">
        <v>35</v>
      </c>
      <c r="L32" s="53" t="s">
        <v>4</v>
      </c>
      <c r="M32" s="56"/>
      <c r="N32" s="53"/>
      <c r="O32" s="53"/>
      <c r="P32" s="57"/>
      <c r="Q32" s="53"/>
      <c r="R32" s="53"/>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4">
        <f>ROUND(total_amount_ba($B$2,$D$2,D32,F32,J32,K32,M32),0)</f>
        <v>106013</v>
      </c>
      <c r="BB32" s="58">
        <f>BA32+SUM(N32:AZ32)</f>
        <v>106013</v>
      </c>
      <c r="BC32" s="59" t="str">
        <f>SpellNumber(L32,BB32)</f>
        <v>INR  One Lakh Six Thousand  &amp;Thirteen  Only</v>
      </c>
      <c r="IA32" s="17">
        <v>20</v>
      </c>
      <c r="IB32" s="17" t="s">
        <v>70</v>
      </c>
      <c r="ID32" s="17">
        <v>1080</v>
      </c>
      <c r="IE32" s="18" t="s">
        <v>86</v>
      </c>
      <c r="IF32" s="18"/>
      <c r="IG32" s="18"/>
      <c r="IH32" s="18"/>
      <c r="II32" s="18"/>
    </row>
    <row r="33" spans="1:243" s="17" customFormat="1" ht="63.75">
      <c r="A33" s="49">
        <v>21</v>
      </c>
      <c r="B33" s="50" t="s">
        <v>71</v>
      </c>
      <c r="C33" s="51"/>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2"/>
      <c r="IA33" s="17">
        <v>21</v>
      </c>
      <c r="IB33" s="17" t="s">
        <v>71</v>
      </c>
      <c r="IE33" s="18"/>
      <c r="IF33" s="18"/>
      <c r="IG33" s="18"/>
      <c r="IH33" s="18"/>
      <c r="II33" s="18"/>
    </row>
    <row r="34" spans="1:243" s="17" customFormat="1" ht="25.5">
      <c r="A34" s="49">
        <v>22</v>
      </c>
      <c r="B34" s="50" t="s">
        <v>72</v>
      </c>
      <c r="C34" s="51"/>
      <c r="D34" s="52">
        <v>254</v>
      </c>
      <c r="E34" s="52" t="s">
        <v>86</v>
      </c>
      <c r="F34" s="52">
        <v>135.82</v>
      </c>
      <c r="G34" s="53"/>
      <c r="H34" s="53"/>
      <c r="I34" s="54" t="s">
        <v>34</v>
      </c>
      <c r="J34" s="55">
        <f>IF(I34="Less(-)",-1,1)</f>
        <v>1</v>
      </c>
      <c r="K34" s="53" t="s">
        <v>35</v>
      </c>
      <c r="L34" s="53" t="s">
        <v>4</v>
      </c>
      <c r="M34" s="56"/>
      <c r="N34" s="53"/>
      <c r="O34" s="53"/>
      <c r="P34" s="57"/>
      <c r="Q34" s="53"/>
      <c r="R34" s="53"/>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4">
        <f>ROUND(total_amount_ba($B$2,$D$2,D34,F34,J34,K34,M34),0)</f>
        <v>34498</v>
      </c>
      <c r="BB34" s="58">
        <f>BA34+SUM(N34:AZ34)</f>
        <v>34498</v>
      </c>
      <c r="BC34" s="59" t="str">
        <f>SpellNumber(L34,BB34)</f>
        <v>INR  Thirty Four Thousand Four Hundred &amp; Ninety Eight  Only</v>
      </c>
      <c r="IA34" s="17">
        <v>22</v>
      </c>
      <c r="IB34" s="17" t="s">
        <v>72</v>
      </c>
      <c r="ID34" s="17">
        <v>254</v>
      </c>
      <c r="IE34" s="18" t="s">
        <v>86</v>
      </c>
      <c r="IF34" s="18"/>
      <c r="IG34" s="18"/>
      <c r="IH34" s="18"/>
      <c r="II34" s="18"/>
    </row>
    <row r="35" spans="1:243" s="17" customFormat="1" ht="14.25">
      <c r="A35" s="49">
        <v>23</v>
      </c>
      <c r="B35" s="50" t="s">
        <v>47</v>
      </c>
      <c r="C35" s="51"/>
      <c r="D35" s="60"/>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2"/>
      <c r="IA35" s="17">
        <v>23</v>
      </c>
      <c r="IB35" s="17" t="s">
        <v>47</v>
      </c>
      <c r="IE35" s="18"/>
      <c r="IF35" s="18"/>
      <c r="IG35" s="18"/>
      <c r="IH35" s="18"/>
      <c r="II35" s="18"/>
    </row>
    <row r="36" spans="1:243" s="17" customFormat="1" ht="14.25">
      <c r="A36" s="49">
        <v>24</v>
      </c>
      <c r="B36" s="50" t="s">
        <v>73</v>
      </c>
      <c r="C36" s="51"/>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2"/>
      <c r="IA36" s="17">
        <v>24</v>
      </c>
      <c r="IB36" s="17" t="s">
        <v>73</v>
      </c>
      <c r="IE36" s="18"/>
      <c r="IF36" s="18"/>
      <c r="IG36" s="18"/>
      <c r="IH36" s="18"/>
      <c r="II36" s="18"/>
    </row>
    <row r="37" spans="1:243" s="17" customFormat="1" ht="25.5">
      <c r="A37" s="49">
        <v>25</v>
      </c>
      <c r="B37" s="50" t="s">
        <v>74</v>
      </c>
      <c r="C37" s="51"/>
      <c r="D37" s="52">
        <v>58</v>
      </c>
      <c r="E37" s="52" t="s">
        <v>46</v>
      </c>
      <c r="F37" s="52">
        <v>258.09</v>
      </c>
      <c r="G37" s="53"/>
      <c r="H37" s="53"/>
      <c r="I37" s="54" t="s">
        <v>34</v>
      </c>
      <c r="J37" s="55">
        <f>IF(I37="Less(-)",-1,1)</f>
        <v>1</v>
      </c>
      <c r="K37" s="53" t="s">
        <v>35</v>
      </c>
      <c r="L37" s="53" t="s">
        <v>4</v>
      </c>
      <c r="M37" s="56"/>
      <c r="N37" s="53"/>
      <c r="O37" s="53"/>
      <c r="P37" s="57"/>
      <c r="Q37" s="53"/>
      <c r="R37" s="53"/>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4">
        <f>ROUND(total_amount_ba($B$2,$D$2,D37,F37,J37,K37,M37),0)</f>
        <v>14969</v>
      </c>
      <c r="BB37" s="58">
        <f>BA37+SUM(N37:AZ37)</f>
        <v>14969</v>
      </c>
      <c r="BC37" s="59" t="str">
        <f>SpellNumber(L37,BB37)</f>
        <v>INR  Fourteen Thousand Nine Hundred &amp; Sixty Nine  Only</v>
      </c>
      <c r="IA37" s="17">
        <v>25</v>
      </c>
      <c r="IB37" s="17" t="s">
        <v>74</v>
      </c>
      <c r="ID37" s="17">
        <v>58</v>
      </c>
      <c r="IE37" s="18" t="s">
        <v>46</v>
      </c>
      <c r="IF37" s="18"/>
      <c r="IG37" s="18"/>
      <c r="IH37" s="18"/>
      <c r="II37" s="18"/>
    </row>
    <row r="38" spans="1:243" s="17" customFormat="1" ht="25.5">
      <c r="A38" s="49">
        <v>26</v>
      </c>
      <c r="B38" s="50" t="s">
        <v>75</v>
      </c>
      <c r="C38" s="51"/>
      <c r="D38" s="60"/>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2"/>
      <c r="IA38" s="17">
        <v>26</v>
      </c>
      <c r="IB38" s="17" t="s">
        <v>75</v>
      </c>
      <c r="IE38" s="18"/>
      <c r="IF38" s="18"/>
      <c r="IG38" s="18"/>
      <c r="IH38" s="18"/>
      <c r="II38" s="18"/>
    </row>
    <row r="39" spans="1:243" s="17" customFormat="1" ht="25.5">
      <c r="A39" s="49">
        <v>27</v>
      </c>
      <c r="B39" s="50" t="s">
        <v>74</v>
      </c>
      <c r="C39" s="51"/>
      <c r="D39" s="52">
        <v>58</v>
      </c>
      <c r="E39" s="52" t="s">
        <v>46</v>
      </c>
      <c r="F39" s="52">
        <v>297.33</v>
      </c>
      <c r="G39" s="53"/>
      <c r="H39" s="53"/>
      <c r="I39" s="54" t="s">
        <v>34</v>
      </c>
      <c r="J39" s="55">
        <f>IF(I39="Less(-)",-1,1)</f>
        <v>1</v>
      </c>
      <c r="K39" s="53" t="s">
        <v>35</v>
      </c>
      <c r="L39" s="53" t="s">
        <v>4</v>
      </c>
      <c r="M39" s="56"/>
      <c r="N39" s="53"/>
      <c r="O39" s="53"/>
      <c r="P39" s="57"/>
      <c r="Q39" s="53"/>
      <c r="R39" s="53"/>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4">
        <f>ROUND(total_amount_ba($B$2,$D$2,D39,F39,J39,K39,M39),0)</f>
        <v>17245</v>
      </c>
      <c r="BB39" s="58">
        <f>BA39+SUM(N39:AZ39)</f>
        <v>17245</v>
      </c>
      <c r="BC39" s="59" t="str">
        <f>SpellNumber(L39,BB39)</f>
        <v>INR  Seventeen Thousand Two Hundred &amp; Forty Five  Only</v>
      </c>
      <c r="IA39" s="17">
        <v>27</v>
      </c>
      <c r="IB39" s="17" t="s">
        <v>74</v>
      </c>
      <c r="ID39" s="17">
        <v>58</v>
      </c>
      <c r="IE39" s="18" t="s">
        <v>46</v>
      </c>
      <c r="IF39" s="18"/>
      <c r="IG39" s="18"/>
      <c r="IH39" s="18"/>
      <c r="II39" s="18"/>
    </row>
    <row r="40" spans="1:243" s="17" customFormat="1" ht="25.5">
      <c r="A40" s="49">
        <v>28</v>
      </c>
      <c r="B40" s="50" t="s">
        <v>76</v>
      </c>
      <c r="C40" s="51"/>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2"/>
      <c r="IA40" s="17">
        <v>28</v>
      </c>
      <c r="IB40" s="17" t="s">
        <v>76</v>
      </c>
      <c r="IE40" s="18"/>
      <c r="IF40" s="18"/>
      <c r="IG40" s="18"/>
      <c r="IH40" s="18"/>
      <c r="II40" s="18"/>
    </row>
    <row r="41" spans="1:243" s="17" customFormat="1" ht="38.25">
      <c r="A41" s="49">
        <v>29</v>
      </c>
      <c r="B41" s="50" t="s">
        <v>77</v>
      </c>
      <c r="C41" s="51"/>
      <c r="D41" s="52">
        <v>116</v>
      </c>
      <c r="E41" s="52" t="s">
        <v>46</v>
      </c>
      <c r="F41" s="52">
        <v>142.35</v>
      </c>
      <c r="G41" s="53"/>
      <c r="H41" s="53"/>
      <c r="I41" s="54" t="s">
        <v>34</v>
      </c>
      <c r="J41" s="55">
        <f>IF(I41="Less(-)",-1,1)</f>
        <v>1</v>
      </c>
      <c r="K41" s="53" t="s">
        <v>35</v>
      </c>
      <c r="L41" s="53" t="s">
        <v>4</v>
      </c>
      <c r="M41" s="56"/>
      <c r="N41" s="53"/>
      <c r="O41" s="53"/>
      <c r="P41" s="57"/>
      <c r="Q41" s="53"/>
      <c r="R41" s="53"/>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4">
        <f>ROUND(total_amount_ba($B$2,$D$2,D41,F41,J41,K41,M41),0)</f>
        <v>16513</v>
      </c>
      <c r="BB41" s="58">
        <f>BA41+SUM(N41:AZ41)</f>
        <v>16513</v>
      </c>
      <c r="BC41" s="59" t="str">
        <f>SpellNumber(L41,BB41)</f>
        <v>INR  Sixteen Thousand Five Hundred &amp; Thirteen  Only</v>
      </c>
      <c r="IA41" s="17">
        <v>29</v>
      </c>
      <c r="IB41" s="17" t="s">
        <v>77</v>
      </c>
      <c r="ID41" s="17">
        <v>116</v>
      </c>
      <c r="IE41" s="18" t="s">
        <v>46</v>
      </c>
      <c r="IF41" s="18"/>
      <c r="IG41" s="18"/>
      <c r="IH41" s="18"/>
      <c r="II41" s="18"/>
    </row>
    <row r="42" spans="1:243" s="17" customFormat="1" ht="25.5">
      <c r="A42" s="49">
        <v>30</v>
      </c>
      <c r="B42" s="50" t="s">
        <v>78</v>
      </c>
      <c r="C42" s="51"/>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2"/>
      <c r="IA42" s="17">
        <v>30</v>
      </c>
      <c r="IB42" s="17" t="s">
        <v>78</v>
      </c>
      <c r="IE42" s="18"/>
      <c r="IF42" s="18"/>
      <c r="IG42" s="18"/>
      <c r="IH42" s="18"/>
      <c r="II42" s="18"/>
    </row>
    <row r="43" spans="1:243" s="17" customFormat="1" ht="25.5">
      <c r="A43" s="49">
        <v>31</v>
      </c>
      <c r="B43" s="50" t="s">
        <v>79</v>
      </c>
      <c r="C43" s="51"/>
      <c r="D43" s="52">
        <v>128</v>
      </c>
      <c r="E43" s="52" t="s">
        <v>46</v>
      </c>
      <c r="F43" s="52">
        <v>115.26</v>
      </c>
      <c r="G43" s="53"/>
      <c r="H43" s="53"/>
      <c r="I43" s="54" t="s">
        <v>34</v>
      </c>
      <c r="J43" s="55">
        <f>IF(I43="Less(-)",-1,1)</f>
        <v>1</v>
      </c>
      <c r="K43" s="53" t="s">
        <v>35</v>
      </c>
      <c r="L43" s="53" t="s">
        <v>4</v>
      </c>
      <c r="M43" s="56"/>
      <c r="N43" s="53"/>
      <c r="O43" s="53"/>
      <c r="P43" s="57"/>
      <c r="Q43" s="53"/>
      <c r="R43" s="53"/>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4">
        <f>ROUND(total_amount_ba($B$2,$D$2,D43,F43,J43,K43,M43),0)</f>
        <v>14753</v>
      </c>
      <c r="BB43" s="58">
        <f>BA43+SUM(N43:AZ43)</f>
        <v>14753</v>
      </c>
      <c r="BC43" s="59" t="str">
        <f>SpellNumber(L43,BB43)</f>
        <v>INR  Fourteen Thousand Seven Hundred &amp; Fifty Three  Only</v>
      </c>
      <c r="IA43" s="17">
        <v>31</v>
      </c>
      <c r="IB43" s="17" t="s">
        <v>79</v>
      </c>
      <c r="ID43" s="17">
        <v>128</v>
      </c>
      <c r="IE43" s="18" t="s">
        <v>46</v>
      </c>
      <c r="IF43" s="18"/>
      <c r="IG43" s="18"/>
      <c r="IH43" s="18"/>
      <c r="II43" s="18"/>
    </row>
    <row r="44" spans="1:243" s="17" customFormat="1" ht="14.25">
      <c r="A44" s="49">
        <v>32</v>
      </c>
      <c r="B44" s="50" t="s">
        <v>49</v>
      </c>
      <c r="C44" s="51"/>
      <c r="D44" s="60"/>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2"/>
      <c r="IA44" s="17">
        <v>32</v>
      </c>
      <c r="IB44" s="17" t="s">
        <v>49</v>
      </c>
      <c r="IE44" s="18"/>
      <c r="IF44" s="18"/>
      <c r="IG44" s="18"/>
      <c r="IH44" s="18"/>
      <c r="II44" s="18"/>
    </row>
    <row r="45" spans="1:243" s="17" customFormat="1" ht="63.75">
      <c r="A45" s="49">
        <v>33</v>
      </c>
      <c r="B45" s="50" t="s">
        <v>80</v>
      </c>
      <c r="C45" s="51"/>
      <c r="D45" s="52">
        <v>79</v>
      </c>
      <c r="E45" s="52" t="s">
        <v>48</v>
      </c>
      <c r="F45" s="52">
        <v>192.33</v>
      </c>
      <c r="G45" s="53"/>
      <c r="H45" s="53"/>
      <c r="I45" s="54" t="s">
        <v>34</v>
      </c>
      <c r="J45" s="55">
        <f>IF(I45="Less(-)",-1,1)</f>
        <v>1</v>
      </c>
      <c r="K45" s="53" t="s">
        <v>35</v>
      </c>
      <c r="L45" s="53" t="s">
        <v>4</v>
      </c>
      <c r="M45" s="56"/>
      <c r="N45" s="53"/>
      <c r="O45" s="53"/>
      <c r="P45" s="57"/>
      <c r="Q45" s="53"/>
      <c r="R45" s="53"/>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4">
        <f>ROUND(total_amount_ba($B$2,$D$2,D45,F45,J45,K45,M45),0)</f>
        <v>15194</v>
      </c>
      <c r="BB45" s="58">
        <f>BA45+SUM(N45:AZ45)</f>
        <v>15194</v>
      </c>
      <c r="BC45" s="59" t="str">
        <f>SpellNumber(L45,BB45)</f>
        <v>INR  Fifteen Thousand One Hundred &amp; Ninety Four  Only</v>
      </c>
      <c r="IA45" s="17">
        <v>33</v>
      </c>
      <c r="IB45" s="17" t="s">
        <v>80</v>
      </c>
      <c r="ID45" s="17">
        <v>79</v>
      </c>
      <c r="IE45" s="18" t="s">
        <v>48</v>
      </c>
      <c r="IF45" s="18"/>
      <c r="IG45" s="18"/>
      <c r="IH45" s="18"/>
      <c r="II45" s="18"/>
    </row>
    <row r="46" spans="1:243" s="17" customFormat="1" ht="14.25">
      <c r="A46" s="49">
        <v>34</v>
      </c>
      <c r="B46" s="50" t="s">
        <v>81</v>
      </c>
      <c r="C46" s="51"/>
      <c r="D46" s="60"/>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2"/>
      <c r="IA46" s="17">
        <v>34</v>
      </c>
      <c r="IB46" s="17" t="s">
        <v>81</v>
      </c>
      <c r="IE46" s="18"/>
      <c r="IF46" s="18"/>
      <c r="IG46" s="18"/>
      <c r="IH46" s="18"/>
      <c r="II46" s="18"/>
    </row>
    <row r="47" spans="1:243" s="17" customFormat="1" ht="51">
      <c r="A47" s="49">
        <v>35</v>
      </c>
      <c r="B47" s="50" t="s">
        <v>82</v>
      </c>
      <c r="C47" s="51"/>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2"/>
      <c r="IA47" s="17">
        <v>35</v>
      </c>
      <c r="IB47" s="17" t="s">
        <v>82</v>
      </c>
      <c r="IE47" s="18"/>
      <c r="IF47" s="18"/>
      <c r="IG47" s="18"/>
      <c r="IH47" s="18"/>
      <c r="II47" s="18"/>
    </row>
    <row r="48" spans="1:243" s="17" customFormat="1" ht="25.5">
      <c r="A48" s="49">
        <v>36</v>
      </c>
      <c r="B48" s="50" t="s">
        <v>83</v>
      </c>
      <c r="C48" s="51"/>
      <c r="D48" s="52">
        <v>119</v>
      </c>
      <c r="E48" s="52" t="s">
        <v>46</v>
      </c>
      <c r="F48" s="52">
        <v>753.62</v>
      </c>
      <c r="G48" s="53"/>
      <c r="H48" s="53"/>
      <c r="I48" s="54" t="s">
        <v>34</v>
      </c>
      <c r="J48" s="55">
        <f>IF(I48="Less(-)",-1,1)</f>
        <v>1</v>
      </c>
      <c r="K48" s="53" t="s">
        <v>35</v>
      </c>
      <c r="L48" s="53" t="s">
        <v>4</v>
      </c>
      <c r="M48" s="56"/>
      <c r="N48" s="53"/>
      <c r="O48" s="53"/>
      <c r="P48" s="57"/>
      <c r="Q48" s="53"/>
      <c r="R48" s="53"/>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4">
        <f>ROUND(total_amount_ba($B$2,$D$2,D48,F48,J48,K48,M48),0)</f>
        <v>89681</v>
      </c>
      <c r="BB48" s="58">
        <f>BA48+SUM(N48:AZ48)</f>
        <v>89681</v>
      </c>
      <c r="BC48" s="59" t="str">
        <f>SpellNumber(L48,BB48)</f>
        <v>INR  Eighty Nine Thousand Six Hundred &amp; Eighty One  Only</v>
      </c>
      <c r="IA48" s="17">
        <v>36</v>
      </c>
      <c r="IB48" s="17" t="s">
        <v>83</v>
      </c>
      <c r="ID48" s="17">
        <v>119</v>
      </c>
      <c r="IE48" s="18" t="s">
        <v>46</v>
      </c>
      <c r="IF48" s="18"/>
      <c r="IG48" s="18"/>
      <c r="IH48" s="18"/>
      <c r="II48" s="18"/>
    </row>
    <row r="49" spans="1:243" s="17" customFormat="1" ht="99.75">
      <c r="A49" s="49">
        <v>37</v>
      </c>
      <c r="B49" s="50" t="s">
        <v>84</v>
      </c>
      <c r="C49" s="51"/>
      <c r="D49" s="60"/>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2"/>
      <c r="IA49" s="17">
        <v>37</v>
      </c>
      <c r="IB49" s="24" t="s">
        <v>84</v>
      </c>
      <c r="IE49" s="18"/>
      <c r="IF49" s="18"/>
      <c r="IG49" s="18"/>
      <c r="IH49" s="18"/>
      <c r="II49" s="18"/>
    </row>
    <row r="50" spans="1:243" s="17" customFormat="1" ht="102">
      <c r="A50" s="49">
        <v>38</v>
      </c>
      <c r="B50" s="50" t="s">
        <v>85</v>
      </c>
      <c r="C50" s="51"/>
      <c r="D50" s="52">
        <v>29</v>
      </c>
      <c r="E50" s="52" t="s">
        <v>87</v>
      </c>
      <c r="F50" s="52">
        <v>2028.06</v>
      </c>
      <c r="G50" s="53"/>
      <c r="H50" s="53"/>
      <c r="I50" s="54" t="s">
        <v>34</v>
      </c>
      <c r="J50" s="55">
        <f>IF(I50="Less(-)",-1,1)</f>
        <v>1</v>
      </c>
      <c r="K50" s="53" t="s">
        <v>35</v>
      </c>
      <c r="L50" s="53" t="s">
        <v>4</v>
      </c>
      <c r="M50" s="56"/>
      <c r="N50" s="53"/>
      <c r="O50" s="53"/>
      <c r="P50" s="57"/>
      <c r="Q50" s="53"/>
      <c r="R50" s="53"/>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4">
        <f>ROUND(total_amount_ba($B$2,$D$2,D50,F50,J50,K50,M50),0)</f>
        <v>58814</v>
      </c>
      <c r="BB50" s="58">
        <f>BA50+SUM(N50:AZ50)</f>
        <v>58814</v>
      </c>
      <c r="BC50" s="59" t="str">
        <f>SpellNumber(L50,BB50)</f>
        <v>INR  Fifty Eight Thousand Eight Hundred &amp; Fourteen  Only</v>
      </c>
      <c r="IA50" s="17">
        <v>38</v>
      </c>
      <c r="IB50" s="17" t="s">
        <v>85</v>
      </c>
      <c r="ID50" s="17">
        <v>29</v>
      </c>
      <c r="IE50" s="18" t="s">
        <v>87</v>
      </c>
      <c r="IF50" s="18"/>
      <c r="IG50" s="18"/>
      <c r="IH50" s="18"/>
      <c r="II50" s="18"/>
    </row>
    <row r="51" spans="1:55" ht="48" customHeight="1">
      <c r="A51" s="48" t="s">
        <v>36</v>
      </c>
      <c r="B51" s="25"/>
      <c r="C51" s="26"/>
      <c r="D51" s="31"/>
      <c r="E51" s="31"/>
      <c r="F51" s="31"/>
      <c r="G51" s="31"/>
      <c r="H51" s="32"/>
      <c r="I51" s="32"/>
      <c r="J51" s="32"/>
      <c r="K51" s="32"/>
      <c r="L51" s="33"/>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5">
        <f>SUM(BA13:BA50)</f>
        <v>674951</v>
      </c>
      <c r="BB51" s="36" t="e">
        <f>SUM(#REF!)</f>
        <v>#REF!</v>
      </c>
      <c r="BC51" s="37" t="str">
        <f>SpellNumber(L51,BA51)</f>
        <v>  Six Lakh Seventy Four Thousand Nine Hundred &amp; Fifty One  Only</v>
      </c>
    </row>
    <row r="52" spans="1:55" ht="24" customHeight="1">
      <c r="A52" s="22" t="s">
        <v>37</v>
      </c>
      <c r="B52" s="27"/>
      <c r="C52" s="28"/>
      <c r="D52" s="38"/>
      <c r="E52" s="39" t="s">
        <v>42</v>
      </c>
      <c r="F52" s="29"/>
      <c r="G52" s="40"/>
      <c r="H52" s="41"/>
      <c r="I52" s="41"/>
      <c r="J52" s="41"/>
      <c r="K52" s="38"/>
      <c r="L52" s="42"/>
      <c r="M52" s="43"/>
      <c r="N52" s="44"/>
      <c r="O52" s="34"/>
      <c r="P52" s="34"/>
      <c r="Q52" s="34"/>
      <c r="R52" s="34"/>
      <c r="S52" s="3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IF(ISBLANK(F52),0,IF(E52="Excess (+)",ROUND(BA51+(BA51*F52),0),IF(E52="Less (-)",ROUND(BA51+(BA51*F52*(-1)),0),IF(E52="At Par",BA51,0))))</f>
        <v>0</v>
      </c>
      <c r="BB52" s="46">
        <f>ROUND(BA52,0)</f>
        <v>0</v>
      </c>
      <c r="BC52" s="47" t="str">
        <f>SpellNumber($E$2,BB52)</f>
        <v>INR Zero Only</v>
      </c>
    </row>
    <row r="53" spans="1:55" ht="18" customHeight="1">
      <c r="A53" s="21" t="s">
        <v>38</v>
      </c>
      <c r="B53" s="30"/>
      <c r="C53" s="68" t="str">
        <f>SpellNumber($E$2,BB52)</f>
        <v>INR Zero Only</v>
      </c>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row>
  </sheetData>
  <sheetProtection password="D850" sheet="1"/>
  <autoFilter ref="A11:BC53"/>
  <mergeCells count="29">
    <mergeCell ref="D44:BC44"/>
    <mergeCell ref="D46:BC46"/>
    <mergeCell ref="D47:BC47"/>
    <mergeCell ref="D49:BC49"/>
    <mergeCell ref="D17:BC17"/>
    <mergeCell ref="D19:BC19"/>
    <mergeCell ref="D20:BC20"/>
    <mergeCell ref="D22:BC22"/>
    <mergeCell ref="D24:BC24"/>
    <mergeCell ref="C53:BC53"/>
    <mergeCell ref="A9:BC9"/>
    <mergeCell ref="D27:BC27"/>
    <mergeCell ref="D29:BC29"/>
    <mergeCell ref="D31:BC31"/>
    <mergeCell ref="D33:BC33"/>
    <mergeCell ref="D35:BC35"/>
    <mergeCell ref="D36:BC36"/>
    <mergeCell ref="D38:BC38"/>
    <mergeCell ref="D42:BC42"/>
    <mergeCell ref="D40:BC40"/>
    <mergeCell ref="D13:BC13"/>
    <mergeCell ref="D14:BC14"/>
    <mergeCell ref="A1:L1"/>
    <mergeCell ref="A4:BC4"/>
    <mergeCell ref="A5:BC5"/>
    <mergeCell ref="A6:BC6"/>
    <mergeCell ref="A7:BC7"/>
    <mergeCell ref="B8:BC8"/>
    <mergeCell ref="D26:BC26"/>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list" allowBlank="1" showErrorMessage="1" sqref="E5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list" allowBlank="1" showErrorMessage="1" sqref="D13:D14 K15:K16 D17 K18 D19:D20 K21 D22 K23 D24 K25 D26:D27 K28 D29 K30 D31 K32 D33 K34 D35:D36 K37 D38 K39 D40 K41 D42 K43 D44 K45 D46:D47 K48 K50 D4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1:H21 G23:H23 G25:H25 G28:H28 G30:H30 G32:H32 G34:H34 G37:H37 G39:H39 G41:H41 G43:H43 G45:H45 G48:H48 G50:H50">
      <formula1>0</formula1>
      <formula2>999999999999999</formula2>
    </dataValidation>
    <dataValidation allowBlank="1" showInputMessage="1" showErrorMessage="1" promptTitle="Addition / Deduction" prompt="Please Choose the correct One" sqref="J15:J16 J18 J21 J23 J25 J28 J30 J32 J34 J37 J39 J41 J43 J45 J48 J50">
      <formula1>0</formula1>
      <formula2>0</formula2>
    </dataValidation>
    <dataValidation type="list" showErrorMessage="1" sqref="I15:I16 I18 I21 I23 I25 I28 I30 I32 I34 I37 I39 I41 I43 I45 I48 I5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1:O21 N23:O23 N25:O25 N28:O28 N30:O30 N32:O32 N34:O34 N37:O37 N39:O39 N41:O41 N43:O43 N45:O45 N48:O48 N50: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1 R23 R25 R28 R30 R32 R34 R37 R39 R41 R43 R45 R48 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1 Q23 Q25 Q28 Q30 Q32 Q34 Q37 Q39 Q41 Q43 Q45 Q48 Q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1 M23 M25 M28 M30 M32 M34 M37 M39 M41 M43 M45 M48 M5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 F21 F23 F25 F28 F30 F32 F34 F37 F39 F41 F43 F45 F48 F50">
      <formula1>0</formula1>
      <formula2>999999999999999</formula2>
    </dataValidation>
    <dataValidation type="list" allowBlank="1" showInputMessage="1" showErrorMessage="1" sqref="L48 L13 L14 L15 L16 L17 L18 L19 L20 L21 L22 L23 L24 L25 L26 L27 L28 L29 L30 L31 L32 L33 L34 L35 L36 L37 L38 L39 L40 L41 L42 L43 L44 L45 L46 L47 L50 L49">
      <formula1>"INR"</formula1>
    </dataValidation>
    <dataValidation allowBlank="1" showInputMessage="1" showErrorMessage="1" promptTitle="Itemcode/Make" prompt="Please enter text" sqref="C13:C50">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70" t="s">
        <v>39</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2024-03-01T08:23:40Z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