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6380" windowHeight="81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<sst xmlns="http://schemas.openxmlformats.org/spreadsheetml/2006/main" count="811" uniqueCount="269">
  <si>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</si>
  <si>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</si>
  <si>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</si>
  <si>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</si>
  <si>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</si>
  <si>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</si>
  <si>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</si>
  <si>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</si>
  <si>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</si>
  <si>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</si>
  <si>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</si>
  <si>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</si>
  <si>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</si>
  <si>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</si>
  <si>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</si>
  <si>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</si>
  <si>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</si>
  <si>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</si>
  <si>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</si>
  <si>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</si>
  <si>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</si>
  <si>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</si>
  <si>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</si>
  <si>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</si>
  <si>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</si>
  <si>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</si>
  <si>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</si>
  <si>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</si>
  <si>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</si>
  <si>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</si>
  <si>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</si>
  <si>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</si>
  <si>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</si>
  <si>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</si>
  <si>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</si>
  <si>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</si>
  <si>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</si>
  <si>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</si>
  <si>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</si>
  <si>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</si>
  <si>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</si>
  <si>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</si>
  <si>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</si>
  <si>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</si>
  <si>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</si>
  <si>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</si>
  <si>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</si>
  <si>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</si>
  <si>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</si>
  <si>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</si>
  <si>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</si>
  <si>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</si>
  <si>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Tender Inviting Authority: Executive Engineer, IWD, IIT, Kanpur</t>
  </si>
  <si>
    <t>sqm</t>
  </si>
  <si>
    <t>FINISHING</t>
  </si>
  <si>
    <t>15 mm cement plaster on rough side of single or half brick wall of mix:</t>
  </si>
  <si>
    <t>1:6 (1 cement: 6 coarse sand)</t>
  </si>
  <si>
    <t>Select</t>
  </si>
  <si>
    <t>item no.1</t>
  </si>
  <si>
    <t>item no.2</t>
  </si>
  <si>
    <t>item no.3</t>
  </si>
  <si>
    <t>item no.5</t>
  </si>
  <si>
    <t>item no.8</t>
  </si>
  <si>
    <t>item no.10</t>
  </si>
  <si>
    <t>item no.18</t>
  </si>
  <si>
    <t>item no.25</t>
  </si>
  <si>
    <t>item no.26</t>
  </si>
  <si>
    <t>CONCRETE WORK</t>
  </si>
  <si>
    <t>cum</t>
  </si>
  <si>
    <t>each</t>
  </si>
  <si>
    <t>Demolishing brick work manually/ by mechanical means including stacking of serviceable material and disposal of unserviceable material within 50 metres lead as per direction of Engineer-in-charge.</t>
  </si>
  <si>
    <t>In cement mortar</t>
  </si>
  <si>
    <t>FLOORING</t>
  </si>
  <si>
    <t>Half brick masonry with common burnt clay F.P.S. (non modular) bricks of class designation 7.5 in superstructure above plinth level up to floor V level.</t>
  </si>
  <si>
    <t>Cement mortar 1:4 (1 cement :4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</si>
  <si>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</si>
  <si>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</si>
  <si>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12 mm cement plaster of mix :</t>
  </si>
  <si>
    <t>Two or more coats on new work</t>
  </si>
  <si>
    <t>Providing and fixing ISI marked oxidised M.S. sliding door bolts with nuts and screws etc. complete :</t>
  </si>
  <si>
    <t>Providing and fixing ISI marked oxidised M.S. handles conforming to IS:4992 with necessary screws etc. complete :</t>
  </si>
  <si>
    <t>125 mm</t>
  </si>
  <si>
    <t>STEEL WORK</t>
  </si>
  <si>
    <t>Providing and fixing 1mm thick M.S. sheet door with frame of 40x40x6 mm angle iron and 3 mm M.S. gusset plates at the junctions and corners, all necessary fittings complete, including applying a priming coat of approved steel primer.</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</si>
  <si>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</si>
  <si>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</si>
  <si>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</si>
  <si>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&amp; fixing glass panes with putty and glazing clips in steel doors, windows, clerestory windows, all complete with :</t>
  </si>
  <si>
    <t>4.0 mm thick glass panes</t>
  </si>
  <si>
    <t>Cement plaster skirting up to 30 cm height, with cement mortar 1:3 (1 cement : 3 coarse sand), finished with a floating coat of neat cement.</t>
  </si>
  <si>
    <t>18 mm thick</t>
  </si>
  <si>
    <t>Painting with synthetic enamel paint of approved brand and manufacture to give an even shade :</t>
  </si>
  <si>
    <t>Dismantling steel work in built up sections in angles, tees, flats and channels including all gusset plates, bolts, nuts, cutting rivets, welding etc. including dismembering and stacking within 50 metres lead.</t>
  </si>
  <si>
    <t>kg</t>
  </si>
  <si>
    <r>
      <t xml:space="preserve">TOTAL AMOUNT  
           in
     </t>
    </r>
    <r>
      <rPr>
        <b/>
        <sz val="11"/>
        <color indexed="10"/>
        <rFont val="Arial"/>
        <family val="2"/>
      </rPr>
      <t xml:space="preserve"> Rs.      P</t>
    </r>
  </si>
  <si>
    <t>CARRIAGE OF MATERIALS</t>
  </si>
  <si>
    <t>By Mechanical Transport including loading,unloading and stacking</t>
  </si>
  <si>
    <t>Lime, moorum, building rubbish Lead - 2 km</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</si>
  <si>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</si>
  <si>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</si>
  <si>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</si>
  <si>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</si>
  <si>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</si>
  <si>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</si>
  <si>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Clearing jungle including uprooting of rank vegetation, grass, brush wood, trees and saplings of girth up to 30 cm measured at a height of 1 m above ground level and removal of rubbish up to a distance of 50 m outside the periphery of the area cleared.</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</si>
  <si>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</si>
  <si>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</si>
  <si>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1:5:10 (1 cement : 5 coarse sand (zone-III) derived from natural sources: 10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</si>
  <si>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</si>
  <si>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 III) including manufactured sand derived from Recycled concrete aggregate (RCA) upto 25% : 4 graded stone aggregate 20 mm nominal size Recycled   concrete   aggregate (RCA)   upto 25%)).</t>
  </si>
  <si>
    <t>Centering and shuttering including strutting, propping etc. and removal of form work for :</t>
  </si>
  <si>
    <t>Foundations, footings, bases for columns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</si>
  <si>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</si>
  <si>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</si>
  <si>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</si>
  <si>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</si>
  <si>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</si>
  <si>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</si>
  <si>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</si>
  <si>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Suspended floors, roofs, landings, balconies and access platform</t>
  </si>
  <si>
    <t>Lintels, beams, plinth beams, girders, bressumers and cantilevers</t>
  </si>
  <si>
    <t>Edges of slabs and breaks in floors and walls</t>
  </si>
  <si>
    <t>Under 20 cm wide</t>
  </si>
  <si>
    <t>Steel reinforcement for R.C.C. work including straightening, cutting, bending, placing in position and binding all complete above plinth level.</t>
  </si>
  <si>
    <t>Thermo-Mechanically Treated bars of grade Fe-500D or more.</t>
  </si>
  <si>
    <t>Add for plaster drip course/ groove in plastered surface or moulding to R.C.C. projections.</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</si>
  <si>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</si>
  <si>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</si>
  <si>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</si>
  <si>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</si>
  <si>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Brick work 7 cm thick with common burnt clay F.P.S. (non modular) brick of class designation 7.5 in cement mortar 1:3 (1 cement : 3 coarse sand) in superstructure above plinth level and upto floor five level.</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</si>
  <si>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</si>
  <si>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</si>
  <si>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</si>
  <si>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PVC WORK</t>
  </si>
  <si>
    <t>250x16 mm</t>
  </si>
  <si>
    <t>Providing and fixing ISI marked oxidised M.S. tower bolt black finish, (Barrel type) with necessary screws etc. complete :</t>
  </si>
  <si>
    <t>200x10 mm</t>
  </si>
  <si>
    <t>Providing and fixing oxidised M.S. casement stays (straight peg type) with necessary screws etc. complete.</t>
  </si>
  <si>
    <t>250 mm weighing not less than 150 gms</t>
  </si>
  <si>
    <t>Structural steel work riveted, bolted or welded in built up sections, trusses and framed work, including cutting, hoisting, fixing in position and applying a priming coat of approved steel primer all complete.</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</si>
  <si>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</si>
  <si>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</si>
  <si>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Brick on edge flooring with bricks of class designation 7.5 on a bed of 12 mm cement mortar, including filling the joints with same mortar, with common burnt clay non modular bricks:</t>
  </si>
  <si>
    <t>1:6 (1cement : 6 coarse sand)</t>
  </si>
  <si>
    <t>Providing and fixing glass strips in joints of terrazo/ cement concrete floors.</t>
  </si>
  <si>
    <t>40 mm wide and 4 mm thick</t>
  </si>
  <si>
    <t>6 mm cement plaster of mix :</t>
  </si>
  <si>
    <t>1:3 (1 cement : 3 fine sand)</t>
  </si>
  <si>
    <t>Neat cement punning.</t>
  </si>
  <si>
    <t>Pointing on brick work or brick flooring with cement mortar 1:3 (1 cement : 3 fine sand):</t>
  </si>
  <si>
    <t>Flush / Ruled/ Struck or weathered pointing</t>
  </si>
  <si>
    <t>White washing with lime to give an even shade :</t>
  </si>
  <si>
    <t>New work (three or more coats)</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</si>
  <si>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</si>
  <si>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</si>
  <si>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</si>
  <si>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</si>
  <si>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</si>
  <si>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</si>
  <si>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DISMANTLING AND DEMOLISHING</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</si>
  <si>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</si>
  <si>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</si>
  <si>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</si>
  <si>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MINOR CIVIL MAINTENANCE WORK: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</si>
  <si>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</si>
  <si>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M.S handle for steel window.</t>
  </si>
  <si>
    <t xml:space="preserve">"Making blunt to spikes in the grill of existing boundary wall.
"
</t>
  </si>
  <si>
    <t xml:space="preserve">per 50kg cement </t>
  </si>
  <si>
    <t>metre</t>
  </si>
  <si>
    <t>Sqm</t>
  </si>
  <si>
    <t>Each</t>
  </si>
  <si>
    <t>Name of Work: Construction of boundary wall for new proposed Academic area extension to-words east side.</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</si>
  <si>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</si>
  <si>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</si>
  <si>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</si>
  <si>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</si>
  <si>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</si>
  <si>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</si>
  <si>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</si>
  <si>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</si>
  <si>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</si>
  <si>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</si>
  <si>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</si>
  <si>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</si>
  <si>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</si>
  <si>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</si>
  <si>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</si>
  <si>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</si>
  <si>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</si>
  <si>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</si>
  <si>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</si>
  <si>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</si>
  <si>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</si>
  <si>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</si>
  <si>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</si>
  <si>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</si>
  <si>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</si>
  <si>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</si>
  <si>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</si>
  <si>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</si>
  <si>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</si>
  <si>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</si>
  <si>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</si>
  <si>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</si>
  <si>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</si>
  <si>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</si>
  <si>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</si>
  <si>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</si>
  <si>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</si>
  <si>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</si>
  <si>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</si>
  <si>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</si>
  <si>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</si>
  <si>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</si>
  <si>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</si>
  <si>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</si>
  <si>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</si>
  <si>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</si>
  <si>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</si>
  <si>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</si>
  <si>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</si>
  <si>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</si>
  <si>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</si>
  <si>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</si>
  <si>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</si>
  <si>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</si>
  <si>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</si>
  <si>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</si>
  <si>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</si>
  <si>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</si>
  <si>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</si>
  <si>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</si>
  <si>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</si>
  <si>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</si>
  <si>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</si>
  <si>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</si>
  <si>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</si>
  <si>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</si>
  <si>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</si>
  <si>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</si>
  <si>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</si>
  <si>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</si>
  <si>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</si>
  <si>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</si>
  <si>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</si>
  <si>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</si>
  <si>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</si>
  <si>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</si>
  <si>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</si>
  <si>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</si>
  <si>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</si>
  <si>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</si>
  <si>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</si>
  <si>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</si>
  <si>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</si>
  <si>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</si>
  <si>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</si>
  <si>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</si>
  <si>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</si>
  <si>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</si>
  <si>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</si>
  <si>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</si>
  <si>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</si>
  <si>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</si>
  <si>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</si>
  <si>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</si>
  <si>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</si>
  <si>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Contract No:   31/Civil/Div-2/2019-20/01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</si>
</sst>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color indexed="63"/>
      </right>
      <top style="thin">
        <color indexed="8"/>
      </top>
      <bottom>
        <color indexed="63"/>
      </bottom>
    </border>
    <border>
      <left>
        <color indexed="63"/>
      </left>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0" fontId="4" fillId="0" borderId="17" xfId="59" applyNumberFormat="1" applyFont="1" applyFill="1" applyBorder="1" applyAlignment="1">
      <alignment vertical="top" wrapText="1"/>
      <protection/>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8"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9" xfId="58" applyNumberFormat="1" applyFont="1" applyFill="1" applyBorder="1" applyAlignment="1">
      <alignment horizontal="right" vertical="top"/>
      <protection/>
    </xf>
    <xf numFmtId="2" fontId="7" fillId="0" borderId="20" xfId="56" applyNumberFormat="1" applyFont="1" applyFill="1" applyBorder="1" applyAlignment="1" applyProtection="1">
      <alignment horizontal="right" vertical="top"/>
      <protection locked="0"/>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14" fillId="0" borderId="17" xfId="59" applyNumberFormat="1" applyFont="1" applyFill="1" applyBorder="1" applyAlignment="1">
      <alignment vertical="top"/>
      <protection/>
    </xf>
    <xf numFmtId="2" fontId="14" fillId="0" borderId="22" xfId="59" applyNumberFormat="1" applyFont="1" applyFill="1" applyBorder="1" applyAlignment="1">
      <alignment vertical="top"/>
      <protection/>
    </xf>
    <xf numFmtId="2" fontId="59"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0" fillId="0" borderId="0" xfId="56" applyNumberFormat="1" applyFill="1" applyAlignment="1">
      <alignment wrapText="1"/>
      <protection/>
    </xf>
    <xf numFmtId="0" fontId="7" fillId="0" borderId="1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19"/>
  <sheetViews>
    <sheetView showGridLines="0" zoomScale="85" zoomScaleNormal="85" zoomScalePageLayoutView="0" workbookViewId="0" topLeftCell="A1">
      <selection activeCell="BJ17" sqref="BJ17"/>
    </sheetView>
  </sheetViews>
  <sheetFormatPr defaultColWidth="9.140625" defaultRowHeight="15"/>
  <cols>
    <col min="1" max="1" width="9.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9.140625" style="1" hidden="1" customWidth="1"/>
    <col min="14" max="14" width="9.140625" style="2" hidden="1" customWidth="1"/>
    <col min="15" max="52" width="9.140625"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7" t="str">
        <f>B2&amp;" BoQ"</f>
        <v>Percentage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8" t="s">
        <v>52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8.25" customHeight="1">
      <c r="A5" s="78" t="s">
        <v>172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75" customHeight="1">
      <c r="A6" s="78" t="s">
        <v>268</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58.5" customHeight="1">
      <c r="A8" s="11" t="s">
        <v>50</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94</v>
      </c>
      <c r="BB11" s="20" t="s">
        <v>32</v>
      </c>
      <c r="BC11" s="20" t="s">
        <v>33</v>
      </c>
      <c r="IE11" s="18"/>
      <c r="IF11" s="18"/>
      <c r="IG11" s="18"/>
      <c r="IH11" s="18"/>
      <c r="II11" s="18"/>
    </row>
    <row r="12" spans="1:243" s="17" customFormat="1" ht="15">
      <c r="A12" s="16">
        <v>1</v>
      </c>
      <c r="B12" s="16">
        <v>2</v>
      </c>
      <c r="C12" s="49">
        <v>3</v>
      </c>
      <c r="D12" s="58">
        <v>4</v>
      </c>
      <c r="E12" s="58">
        <v>5</v>
      </c>
      <c r="F12" s="58">
        <v>6</v>
      </c>
      <c r="G12" s="58">
        <v>7</v>
      </c>
      <c r="H12" s="58">
        <v>8</v>
      </c>
      <c r="I12" s="58">
        <v>9</v>
      </c>
      <c r="J12" s="58">
        <v>10</v>
      </c>
      <c r="K12" s="58">
        <v>11</v>
      </c>
      <c r="L12" s="58">
        <v>12</v>
      </c>
      <c r="M12" s="58">
        <v>13</v>
      </c>
      <c r="N12" s="58">
        <v>14</v>
      </c>
      <c r="O12" s="58">
        <v>15</v>
      </c>
      <c r="P12" s="58">
        <v>16</v>
      </c>
      <c r="Q12" s="58">
        <v>17</v>
      </c>
      <c r="R12" s="58">
        <v>18</v>
      </c>
      <c r="S12" s="58">
        <v>19</v>
      </c>
      <c r="T12" s="58">
        <v>20</v>
      </c>
      <c r="U12" s="58">
        <v>21</v>
      </c>
      <c r="V12" s="58">
        <v>22</v>
      </c>
      <c r="W12" s="58">
        <v>23</v>
      </c>
      <c r="X12" s="58">
        <v>24</v>
      </c>
      <c r="Y12" s="58">
        <v>25</v>
      </c>
      <c r="Z12" s="58">
        <v>26</v>
      </c>
      <c r="AA12" s="58">
        <v>27</v>
      </c>
      <c r="AB12" s="58">
        <v>28</v>
      </c>
      <c r="AC12" s="58">
        <v>29</v>
      </c>
      <c r="AD12" s="58">
        <v>30</v>
      </c>
      <c r="AE12" s="58">
        <v>31</v>
      </c>
      <c r="AF12" s="58">
        <v>32</v>
      </c>
      <c r="AG12" s="58">
        <v>33</v>
      </c>
      <c r="AH12" s="58">
        <v>34</v>
      </c>
      <c r="AI12" s="58">
        <v>35</v>
      </c>
      <c r="AJ12" s="58">
        <v>36</v>
      </c>
      <c r="AK12" s="58">
        <v>37</v>
      </c>
      <c r="AL12" s="58">
        <v>38</v>
      </c>
      <c r="AM12" s="58">
        <v>39</v>
      </c>
      <c r="AN12" s="58">
        <v>40</v>
      </c>
      <c r="AO12" s="58">
        <v>41</v>
      </c>
      <c r="AP12" s="58">
        <v>42</v>
      </c>
      <c r="AQ12" s="58">
        <v>43</v>
      </c>
      <c r="AR12" s="58">
        <v>44</v>
      </c>
      <c r="AS12" s="58">
        <v>45</v>
      </c>
      <c r="AT12" s="58">
        <v>46</v>
      </c>
      <c r="AU12" s="58">
        <v>47</v>
      </c>
      <c r="AV12" s="58">
        <v>48</v>
      </c>
      <c r="AW12" s="58">
        <v>49</v>
      </c>
      <c r="AX12" s="58">
        <v>50</v>
      </c>
      <c r="AY12" s="58">
        <v>51</v>
      </c>
      <c r="AZ12" s="58">
        <v>52</v>
      </c>
      <c r="BA12" s="58">
        <v>7</v>
      </c>
      <c r="BB12" s="59">
        <v>54</v>
      </c>
      <c r="BC12" s="16">
        <v>8</v>
      </c>
      <c r="IE12" s="18"/>
      <c r="IF12" s="18"/>
      <c r="IG12" s="18"/>
      <c r="IH12" s="18"/>
      <c r="II12" s="18"/>
    </row>
    <row r="13" spans="1:243" s="22" customFormat="1" ht="16.5" customHeight="1">
      <c r="A13" s="68">
        <v>1</v>
      </c>
      <c r="B13" s="69" t="s">
        <v>95</v>
      </c>
      <c r="C13" s="39" t="s">
        <v>58</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IA13" s="22">
        <v>1</v>
      </c>
      <c r="IB13" s="22" t="s">
        <v>95</v>
      </c>
      <c r="IC13" s="22" t="s">
        <v>58</v>
      </c>
      <c r="IE13" s="23"/>
      <c r="IF13" s="23" t="s">
        <v>34</v>
      </c>
      <c r="IG13" s="23" t="s">
        <v>35</v>
      </c>
      <c r="IH13" s="23">
        <v>10</v>
      </c>
      <c r="II13" s="23" t="s">
        <v>36</v>
      </c>
    </row>
    <row r="14" spans="1:243" s="22" customFormat="1" ht="33.75" customHeight="1">
      <c r="A14" s="68">
        <v>1.01</v>
      </c>
      <c r="B14" s="69" t="s">
        <v>96</v>
      </c>
      <c r="C14" s="39" t="s">
        <v>59</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IA14" s="22">
        <v>1.01</v>
      </c>
      <c r="IB14" s="22" t="s">
        <v>96</v>
      </c>
      <c r="IC14" s="22" t="s">
        <v>59</v>
      </c>
      <c r="IE14" s="23"/>
      <c r="IF14" s="23" t="s">
        <v>40</v>
      </c>
      <c r="IG14" s="23" t="s">
        <v>35</v>
      </c>
      <c r="IH14" s="23">
        <v>123.223</v>
      </c>
      <c r="II14" s="23" t="s">
        <v>37</v>
      </c>
    </row>
    <row r="15" spans="1:243" s="22" customFormat="1" ht="28.5">
      <c r="A15" s="68">
        <v>1.02</v>
      </c>
      <c r="B15" s="69" t="s">
        <v>97</v>
      </c>
      <c r="C15" s="39" t="s">
        <v>60</v>
      </c>
      <c r="D15" s="70">
        <v>65</v>
      </c>
      <c r="E15" s="71" t="s">
        <v>68</v>
      </c>
      <c r="F15" s="72">
        <v>104.81</v>
      </c>
      <c r="G15" s="40"/>
      <c r="H15" s="24"/>
      <c r="I15" s="47" t="s">
        <v>38</v>
      </c>
      <c r="J15" s="48">
        <f aca="true" t="shared" si="0" ref="J15:J20">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60"/>
      <c r="BA15" s="42">
        <f aca="true" t="shared" si="1" ref="BA15:BA20">ROUND(total_amount_ba($B$2,$D$2,D15,F15,J15,K15,M15),0)</f>
        <v>6813</v>
      </c>
      <c r="BB15" s="61">
        <f aca="true" t="shared" si="2" ref="BB15:BB20">BA15+SUM(N15:AZ15)</f>
        <v>6813</v>
      </c>
      <c r="BC15" s="57" t="str">
        <f aca="true" t="shared" si="3" ref="BC15:BC20">SpellNumber(L15,BB15)</f>
        <v>INR  Six Thousand Eight Hundred &amp; Thirteen  Only</v>
      </c>
      <c r="IA15" s="22">
        <v>1.02</v>
      </c>
      <c r="IB15" s="22" t="s">
        <v>97</v>
      </c>
      <c r="IC15" s="22" t="s">
        <v>60</v>
      </c>
      <c r="ID15" s="22">
        <v>65</v>
      </c>
      <c r="IE15" s="23" t="s">
        <v>68</v>
      </c>
      <c r="IF15" s="23" t="s">
        <v>41</v>
      </c>
      <c r="IG15" s="23" t="s">
        <v>42</v>
      </c>
      <c r="IH15" s="23">
        <v>213</v>
      </c>
      <c r="II15" s="23" t="s">
        <v>37</v>
      </c>
    </row>
    <row r="16" spans="1:243" s="22" customFormat="1" ht="15.75">
      <c r="A16" s="68">
        <v>2</v>
      </c>
      <c r="B16" s="69" t="s">
        <v>98</v>
      </c>
      <c r="C16" s="39" t="s">
        <v>173</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IA16" s="22">
        <v>2</v>
      </c>
      <c r="IB16" s="22" t="s">
        <v>98</v>
      </c>
      <c r="IC16" s="22" t="s">
        <v>173</v>
      </c>
      <c r="IE16" s="23"/>
      <c r="IF16" s="23"/>
      <c r="IG16" s="23"/>
      <c r="IH16" s="23"/>
      <c r="II16" s="23"/>
    </row>
    <row r="17" spans="1:243" s="22" customFormat="1" ht="111" customHeight="1">
      <c r="A17" s="68">
        <v>2.01</v>
      </c>
      <c r="B17" s="69" t="s">
        <v>99</v>
      </c>
      <c r="C17" s="39" t="s">
        <v>61</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A17" s="22">
        <v>2.01</v>
      </c>
      <c r="IB17" s="22" t="s">
        <v>99</v>
      </c>
      <c r="IC17" s="22" t="s">
        <v>61</v>
      </c>
      <c r="IE17" s="23"/>
      <c r="IF17" s="23"/>
      <c r="IG17" s="23"/>
      <c r="IH17" s="23"/>
      <c r="II17" s="23"/>
    </row>
    <row r="18" spans="1:243" s="22" customFormat="1" ht="29.25" customHeight="1">
      <c r="A18" s="68">
        <v>2.02</v>
      </c>
      <c r="B18" s="69" t="s">
        <v>100</v>
      </c>
      <c r="C18" s="39" t="s">
        <v>174</v>
      </c>
      <c r="D18" s="70">
        <v>300</v>
      </c>
      <c r="E18" s="71" t="s">
        <v>68</v>
      </c>
      <c r="F18" s="72">
        <v>159.44</v>
      </c>
      <c r="G18" s="40">
        <v>2695</v>
      </c>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60"/>
      <c r="BA18" s="42">
        <f t="shared" si="1"/>
        <v>47832</v>
      </c>
      <c r="BB18" s="61">
        <f t="shared" si="2"/>
        <v>47832</v>
      </c>
      <c r="BC18" s="57" t="str">
        <f t="shared" si="3"/>
        <v>INR  Forty Seven Thousand Eight Hundred &amp; Thirty Two  Only</v>
      </c>
      <c r="IA18" s="22">
        <v>2.02</v>
      </c>
      <c r="IB18" s="22" t="s">
        <v>100</v>
      </c>
      <c r="IC18" s="22" t="s">
        <v>174</v>
      </c>
      <c r="ID18" s="22">
        <v>300</v>
      </c>
      <c r="IE18" s="23" t="s">
        <v>68</v>
      </c>
      <c r="IF18" s="23"/>
      <c r="IG18" s="23"/>
      <c r="IH18" s="23"/>
      <c r="II18" s="23"/>
    </row>
    <row r="19" spans="1:243" s="22" customFormat="1" ht="99.75">
      <c r="A19" s="68">
        <v>2.03</v>
      </c>
      <c r="B19" s="69" t="s">
        <v>101</v>
      </c>
      <c r="C19" s="39" t="s">
        <v>175</v>
      </c>
      <c r="D19" s="70">
        <v>300</v>
      </c>
      <c r="E19" s="71" t="s">
        <v>68</v>
      </c>
      <c r="F19" s="72">
        <v>192.59</v>
      </c>
      <c r="G19" s="62">
        <v>1455</v>
      </c>
      <c r="H19" s="50"/>
      <c r="I19" s="51" t="s">
        <v>38</v>
      </c>
      <c r="J19" s="52">
        <f t="shared" si="0"/>
        <v>1</v>
      </c>
      <c r="K19" s="50" t="s">
        <v>39</v>
      </c>
      <c r="L19" s="50" t="s">
        <v>4</v>
      </c>
      <c r="M19" s="53"/>
      <c r="N19" s="50"/>
      <c r="O19" s="50"/>
      <c r="P19" s="54"/>
      <c r="Q19" s="50"/>
      <c r="R19" s="50"/>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42">
        <f t="shared" si="1"/>
        <v>57777</v>
      </c>
      <c r="BB19" s="56">
        <f t="shared" si="2"/>
        <v>57777</v>
      </c>
      <c r="BC19" s="57" t="str">
        <f t="shared" si="3"/>
        <v>INR  Fifty Seven Thousand Seven Hundred &amp; Seventy Seven  Only</v>
      </c>
      <c r="IA19" s="22">
        <v>2.03</v>
      </c>
      <c r="IB19" s="22" t="s">
        <v>101</v>
      </c>
      <c r="IC19" s="22" t="s">
        <v>175</v>
      </c>
      <c r="ID19" s="22">
        <v>300</v>
      </c>
      <c r="IE19" s="23" t="s">
        <v>68</v>
      </c>
      <c r="IF19" s="23"/>
      <c r="IG19" s="23"/>
      <c r="IH19" s="23"/>
      <c r="II19" s="23"/>
    </row>
    <row r="20" spans="1:243" s="22" customFormat="1" ht="30.75" customHeight="1">
      <c r="A20" s="68">
        <v>2.04</v>
      </c>
      <c r="B20" s="69" t="s">
        <v>102</v>
      </c>
      <c r="C20" s="39" t="s">
        <v>62</v>
      </c>
      <c r="D20" s="70">
        <v>1</v>
      </c>
      <c r="E20" s="71" t="s">
        <v>68</v>
      </c>
      <c r="F20" s="72">
        <v>1712.45</v>
      </c>
      <c r="G20" s="62">
        <v>1455</v>
      </c>
      <c r="H20" s="50"/>
      <c r="I20" s="51" t="s">
        <v>38</v>
      </c>
      <c r="J20" s="52">
        <f t="shared" si="0"/>
        <v>1</v>
      </c>
      <c r="K20" s="50" t="s">
        <v>39</v>
      </c>
      <c r="L20" s="50" t="s">
        <v>4</v>
      </c>
      <c r="M20" s="53"/>
      <c r="N20" s="50"/>
      <c r="O20" s="50"/>
      <c r="P20" s="54"/>
      <c r="Q20" s="50"/>
      <c r="R20" s="50"/>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42">
        <f t="shared" si="1"/>
        <v>1712</v>
      </c>
      <c r="BB20" s="56">
        <f t="shared" si="2"/>
        <v>1712</v>
      </c>
      <c r="BC20" s="57" t="str">
        <f t="shared" si="3"/>
        <v>INR  One Thousand Seven Hundred &amp; Twelve  Only</v>
      </c>
      <c r="IA20" s="22">
        <v>2.04</v>
      </c>
      <c r="IB20" s="22" t="s">
        <v>102</v>
      </c>
      <c r="IC20" s="22" t="s">
        <v>62</v>
      </c>
      <c r="ID20" s="22">
        <v>1</v>
      </c>
      <c r="IE20" s="23" t="s">
        <v>68</v>
      </c>
      <c r="IF20" s="23" t="s">
        <v>34</v>
      </c>
      <c r="IG20" s="23" t="s">
        <v>43</v>
      </c>
      <c r="IH20" s="23">
        <v>10</v>
      </c>
      <c r="II20" s="23" t="s">
        <v>37</v>
      </c>
    </row>
    <row r="21" spans="1:243" s="22" customFormat="1" ht="65.25" customHeight="1">
      <c r="A21" s="68">
        <v>2.05</v>
      </c>
      <c r="B21" s="69" t="s">
        <v>103</v>
      </c>
      <c r="C21" s="39" t="s">
        <v>176</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IA21" s="22">
        <v>2.05</v>
      </c>
      <c r="IB21" s="22" t="s">
        <v>103</v>
      </c>
      <c r="IC21" s="22" t="s">
        <v>176</v>
      </c>
      <c r="IE21" s="23"/>
      <c r="IF21" s="23"/>
      <c r="IG21" s="23"/>
      <c r="IH21" s="23"/>
      <c r="II21" s="23"/>
    </row>
    <row r="22" spans="1:243" s="22" customFormat="1" ht="28.5">
      <c r="A22" s="68">
        <v>2.06</v>
      </c>
      <c r="B22" s="69" t="s">
        <v>100</v>
      </c>
      <c r="C22" s="39" t="s">
        <v>63</v>
      </c>
      <c r="D22" s="70">
        <v>625</v>
      </c>
      <c r="E22" s="71" t="s">
        <v>53</v>
      </c>
      <c r="F22" s="72">
        <v>21.35</v>
      </c>
      <c r="G22" s="50"/>
      <c r="H22" s="50"/>
      <c r="I22" s="51" t="s">
        <v>38</v>
      </c>
      <c r="J22" s="52">
        <f aca="true" t="shared" si="4" ref="J22:J48">IF(I22="Less(-)",-1,1)</f>
        <v>1</v>
      </c>
      <c r="K22" s="50" t="s">
        <v>39</v>
      </c>
      <c r="L22" s="50" t="s">
        <v>4</v>
      </c>
      <c r="M22" s="53"/>
      <c r="N22" s="50"/>
      <c r="O22" s="50"/>
      <c r="P22" s="54"/>
      <c r="Q22" s="50"/>
      <c r="R22" s="50"/>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42">
        <f aca="true" t="shared" si="5" ref="BA22:BA42">ROUND(total_amount_ba($B$2,$D$2,D22,F22,J22,K22,M22),0)</f>
        <v>13344</v>
      </c>
      <c r="BB22" s="56">
        <f aca="true" t="shared" si="6" ref="BB22:BB48">BA22+SUM(N22:AZ22)</f>
        <v>13344</v>
      </c>
      <c r="BC22" s="57" t="str">
        <f aca="true" t="shared" si="7" ref="BC22:BC48">SpellNumber(L22,BB22)</f>
        <v>INR  Thirteen Thousand Three Hundred &amp; Forty Four  Only</v>
      </c>
      <c r="IA22" s="22">
        <v>2.06</v>
      </c>
      <c r="IB22" s="22" t="s">
        <v>100</v>
      </c>
      <c r="IC22" s="22" t="s">
        <v>63</v>
      </c>
      <c r="ID22" s="22">
        <v>625</v>
      </c>
      <c r="IE22" s="23" t="s">
        <v>53</v>
      </c>
      <c r="IF22" s="23" t="s">
        <v>40</v>
      </c>
      <c r="IG22" s="23" t="s">
        <v>35</v>
      </c>
      <c r="IH22" s="23">
        <v>123.223</v>
      </c>
      <c r="II22" s="23" t="s">
        <v>37</v>
      </c>
    </row>
    <row r="23" spans="1:243" s="22" customFormat="1" ht="96" customHeight="1">
      <c r="A23" s="68">
        <v>2.07</v>
      </c>
      <c r="B23" s="69" t="s">
        <v>104</v>
      </c>
      <c r="C23" s="39" t="s">
        <v>177</v>
      </c>
      <c r="D23" s="70">
        <v>400</v>
      </c>
      <c r="E23" s="71" t="s">
        <v>53</v>
      </c>
      <c r="F23" s="72">
        <v>11</v>
      </c>
      <c r="G23" s="40"/>
      <c r="H23" s="24"/>
      <c r="I23" s="47" t="s">
        <v>38</v>
      </c>
      <c r="J23" s="48">
        <f t="shared" si="4"/>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60"/>
      <c r="BA23" s="42">
        <f t="shared" si="5"/>
        <v>4400</v>
      </c>
      <c r="BB23" s="61">
        <f t="shared" si="6"/>
        <v>4400</v>
      </c>
      <c r="BC23" s="57" t="str">
        <f t="shared" si="7"/>
        <v>INR  Four Thousand Four Hundred    Only</v>
      </c>
      <c r="IA23" s="22">
        <v>2.07</v>
      </c>
      <c r="IB23" s="22" t="s">
        <v>104</v>
      </c>
      <c r="IC23" s="22" t="s">
        <v>177</v>
      </c>
      <c r="ID23" s="22">
        <v>400</v>
      </c>
      <c r="IE23" s="23" t="s">
        <v>53</v>
      </c>
      <c r="IF23" s="23" t="s">
        <v>44</v>
      </c>
      <c r="IG23" s="23" t="s">
        <v>45</v>
      </c>
      <c r="IH23" s="23">
        <v>10</v>
      </c>
      <c r="II23" s="23" t="s">
        <v>37</v>
      </c>
    </row>
    <row r="24" spans="1:243" s="22" customFormat="1" ht="30" customHeight="1">
      <c r="A24" s="68">
        <v>3</v>
      </c>
      <c r="B24" s="69" t="s">
        <v>67</v>
      </c>
      <c r="C24" s="39" t="s">
        <v>178</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IA24" s="22">
        <v>3</v>
      </c>
      <c r="IB24" s="22" t="s">
        <v>67</v>
      </c>
      <c r="IC24" s="22" t="s">
        <v>178</v>
      </c>
      <c r="IE24" s="23"/>
      <c r="IF24" s="23"/>
      <c r="IG24" s="23"/>
      <c r="IH24" s="23"/>
      <c r="II24" s="23"/>
    </row>
    <row r="25" spans="1:243" s="22" customFormat="1" ht="66.75" customHeight="1">
      <c r="A25" s="68">
        <v>3.01</v>
      </c>
      <c r="B25" s="69" t="s">
        <v>105</v>
      </c>
      <c r="C25" s="39" t="s">
        <v>179</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IA25" s="22">
        <v>3.01</v>
      </c>
      <c r="IB25" s="22" t="s">
        <v>105</v>
      </c>
      <c r="IC25" s="22" t="s">
        <v>179</v>
      </c>
      <c r="IE25" s="23"/>
      <c r="IF25" s="23" t="s">
        <v>41</v>
      </c>
      <c r="IG25" s="23" t="s">
        <v>42</v>
      </c>
      <c r="IH25" s="23">
        <v>213</v>
      </c>
      <c r="II25" s="23" t="s">
        <v>37</v>
      </c>
    </row>
    <row r="26" spans="1:243" s="22" customFormat="1" ht="57">
      <c r="A26" s="68">
        <v>3.02</v>
      </c>
      <c r="B26" s="69" t="s">
        <v>106</v>
      </c>
      <c r="C26" s="39" t="s">
        <v>180</v>
      </c>
      <c r="D26" s="70">
        <v>17</v>
      </c>
      <c r="E26" s="71" t="s">
        <v>68</v>
      </c>
      <c r="F26" s="72">
        <v>5952.3</v>
      </c>
      <c r="G26" s="50"/>
      <c r="H26" s="50"/>
      <c r="I26" s="51" t="s">
        <v>38</v>
      </c>
      <c r="J26" s="52">
        <f t="shared" si="4"/>
        <v>1</v>
      </c>
      <c r="K26" s="50" t="s">
        <v>39</v>
      </c>
      <c r="L26" s="50" t="s">
        <v>4</v>
      </c>
      <c r="M26" s="53"/>
      <c r="N26" s="50"/>
      <c r="O26" s="50"/>
      <c r="P26" s="54"/>
      <c r="Q26" s="50"/>
      <c r="R26" s="50"/>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42">
        <f t="shared" si="5"/>
        <v>101189</v>
      </c>
      <c r="BB26" s="56">
        <f t="shared" si="6"/>
        <v>101189</v>
      </c>
      <c r="BC26" s="57" t="str">
        <f t="shared" si="7"/>
        <v>INR  One Lakh One Thousand One Hundred &amp; Eighty Nine  Only</v>
      </c>
      <c r="IA26" s="22">
        <v>3.02</v>
      </c>
      <c r="IB26" s="22" t="s">
        <v>106</v>
      </c>
      <c r="IC26" s="22" t="s">
        <v>180</v>
      </c>
      <c r="ID26" s="22">
        <v>17</v>
      </c>
      <c r="IE26" s="23" t="s">
        <v>68</v>
      </c>
      <c r="IF26" s="23"/>
      <c r="IG26" s="23"/>
      <c r="IH26" s="23"/>
      <c r="II26" s="23"/>
    </row>
    <row r="27" spans="1:243" s="22" customFormat="1" ht="84.75" customHeight="1">
      <c r="A27" s="68">
        <v>3.03</v>
      </c>
      <c r="B27" s="69" t="s">
        <v>107</v>
      </c>
      <c r="C27" s="39" t="s">
        <v>181</v>
      </c>
      <c r="D27" s="70">
        <v>65</v>
      </c>
      <c r="E27" s="71" t="s">
        <v>68</v>
      </c>
      <c r="F27" s="72">
        <v>4840.24</v>
      </c>
      <c r="G27" s="50"/>
      <c r="H27" s="50"/>
      <c r="I27" s="51" t="s">
        <v>38</v>
      </c>
      <c r="J27" s="52">
        <f t="shared" si="4"/>
        <v>1</v>
      </c>
      <c r="K27" s="50" t="s">
        <v>39</v>
      </c>
      <c r="L27" s="50" t="s">
        <v>4</v>
      </c>
      <c r="M27" s="53"/>
      <c r="N27" s="50"/>
      <c r="O27" s="50"/>
      <c r="P27" s="54"/>
      <c r="Q27" s="50"/>
      <c r="R27" s="50"/>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42">
        <f t="shared" si="5"/>
        <v>314616</v>
      </c>
      <c r="BB27" s="56">
        <f t="shared" si="6"/>
        <v>314616</v>
      </c>
      <c r="BC27" s="57" t="str">
        <f t="shared" si="7"/>
        <v>INR  Three Lakh Fourteen Thousand Six Hundred &amp; Sixteen  Only</v>
      </c>
      <c r="IA27" s="22">
        <v>3.03</v>
      </c>
      <c r="IB27" s="22" t="s">
        <v>107</v>
      </c>
      <c r="IC27" s="22" t="s">
        <v>181</v>
      </c>
      <c r="ID27" s="22">
        <v>65</v>
      </c>
      <c r="IE27" s="23" t="s">
        <v>68</v>
      </c>
      <c r="IF27" s="23"/>
      <c r="IG27" s="23"/>
      <c r="IH27" s="23"/>
      <c r="II27" s="23"/>
    </row>
    <row r="28" spans="1:243" s="22" customFormat="1" ht="42" customHeight="1">
      <c r="A28" s="68">
        <v>3.04</v>
      </c>
      <c r="B28" s="69" t="s">
        <v>108</v>
      </c>
      <c r="C28" s="39" t="s">
        <v>182</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IA28" s="22">
        <v>3.04</v>
      </c>
      <c r="IB28" s="22" t="s">
        <v>108</v>
      </c>
      <c r="IC28" s="22" t="s">
        <v>182</v>
      </c>
      <c r="IE28" s="23"/>
      <c r="IF28" s="23"/>
      <c r="IG28" s="23"/>
      <c r="IH28" s="23"/>
      <c r="II28" s="23"/>
    </row>
    <row r="29" spans="1:243" s="22" customFormat="1" ht="85.5">
      <c r="A29" s="68">
        <v>3.05</v>
      </c>
      <c r="B29" s="69" t="s">
        <v>109</v>
      </c>
      <c r="C29" s="39" t="s">
        <v>183</v>
      </c>
      <c r="D29" s="70">
        <v>9</v>
      </c>
      <c r="E29" s="71" t="s">
        <v>68</v>
      </c>
      <c r="F29" s="72">
        <v>7354.58</v>
      </c>
      <c r="G29" s="50"/>
      <c r="H29" s="50"/>
      <c r="I29" s="51" t="s">
        <v>38</v>
      </c>
      <c r="J29" s="52">
        <f t="shared" si="4"/>
        <v>1</v>
      </c>
      <c r="K29" s="50" t="s">
        <v>39</v>
      </c>
      <c r="L29" s="50" t="s">
        <v>4</v>
      </c>
      <c r="M29" s="53"/>
      <c r="N29" s="50"/>
      <c r="O29" s="50"/>
      <c r="P29" s="54"/>
      <c r="Q29" s="50"/>
      <c r="R29" s="50"/>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42">
        <f t="shared" si="5"/>
        <v>66191</v>
      </c>
      <c r="BB29" s="56">
        <f t="shared" si="6"/>
        <v>66191</v>
      </c>
      <c r="BC29" s="57" t="str">
        <f t="shared" si="7"/>
        <v>INR  Sixty Six Thousand One Hundred &amp; Ninety One  Only</v>
      </c>
      <c r="IA29" s="22">
        <v>3.05</v>
      </c>
      <c r="IB29" s="22" t="s">
        <v>109</v>
      </c>
      <c r="IC29" s="22" t="s">
        <v>183</v>
      </c>
      <c r="ID29" s="22">
        <v>9</v>
      </c>
      <c r="IE29" s="23" t="s">
        <v>68</v>
      </c>
      <c r="IF29" s="23"/>
      <c r="IG29" s="23"/>
      <c r="IH29" s="23"/>
      <c r="II29" s="23"/>
    </row>
    <row r="30" spans="1:243" s="22" customFormat="1" ht="36" customHeight="1">
      <c r="A30" s="68">
        <v>3.06</v>
      </c>
      <c r="B30" s="69" t="s">
        <v>110</v>
      </c>
      <c r="C30" s="39" t="s">
        <v>64</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IA30" s="22">
        <v>3.06</v>
      </c>
      <c r="IB30" s="22" t="s">
        <v>110</v>
      </c>
      <c r="IC30" s="22" t="s">
        <v>64</v>
      </c>
      <c r="IE30" s="23"/>
      <c r="IF30" s="23"/>
      <c r="IG30" s="23"/>
      <c r="IH30" s="23"/>
      <c r="II30" s="23"/>
    </row>
    <row r="31" spans="1:243" s="22" customFormat="1" ht="33.75" customHeight="1">
      <c r="A31" s="68">
        <v>3.07</v>
      </c>
      <c r="B31" s="69" t="s">
        <v>111</v>
      </c>
      <c r="C31" s="39" t="s">
        <v>184</v>
      </c>
      <c r="D31" s="70">
        <v>200</v>
      </c>
      <c r="E31" s="71" t="s">
        <v>53</v>
      </c>
      <c r="F31" s="72">
        <v>249.75</v>
      </c>
      <c r="G31" s="50">
        <v>30600</v>
      </c>
      <c r="H31" s="50"/>
      <c r="I31" s="51" t="s">
        <v>38</v>
      </c>
      <c r="J31" s="52">
        <f t="shared" si="4"/>
        <v>1</v>
      </c>
      <c r="K31" s="50" t="s">
        <v>39</v>
      </c>
      <c r="L31" s="50" t="s">
        <v>4</v>
      </c>
      <c r="M31" s="53"/>
      <c r="N31" s="50"/>
      <c r="O31" s="50"/>
      <c r="P31" s="54"/>
      <c r="Q31" s="50"/>
      <c r="R31" s="50"/>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42">
        <f t="shared" si="5"/>
        <v>49950</v>
      </c>
      <c r="BB31" s="56">
        <f t="shared" si="6"/>
        <v>49950</v>
      </c>
      <c r="BC31" s="57" t="str">
        <f t="shared" si="7"/>
        <v>INR  Forty Nine Thousand Nine Hundred &amp; Fifty  Only</v>
      </c>
      <c r="IA31" s="22">
        <v>3.07</v>
      </c>
      <c r="IB31" s="22" t="s">
        <v>111</v>
      </c>
      <c r="IC31" s="22" t="s">
        <v>184</v>
      </c>
      <c r="ID31" s="22">
        <v>200</v>
      </c>
      <c r="IE31" s="23" t="s">
        <v>53</v>
      </c>
      <c r="IF31" s="23"/>
      <c r="IG31" s="23"/>
      <c r="IH31" s="23"/>
      <c r="II31" s="23"/>
    </row>
    <row r="32" spans="1:243" s="22" customFormat="1" ht="128.25">
      <c r="A32" s="68">
        <v>3.08</v>
      </c>
      <c r="B32" s="69" t="s">
        <v>112</v>
      </c>
      <c r="C32" s="39" t="s">
        <v>185</v>
      </c>
      <c r="D32" s="70">
        <v>180</v>
      </c>
      <c r="E32" s="71" t="s">
        <v>53</v>
      </c>
      <c r="F32" s="72">
        <v>305.04</v>
      </c>
      <c r="G32" s="40"/>
      <c r="H32" s="24"/>
      <c r="I32" s="47" t="s">
        <v>38</v>
      </c>
      <c r="J32" s="48">
        <f t="shared" si="4"/>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60"/>
      <c r="BA32" s="42">
        <f t="shared" si="5"/>
        <v>54907</v>
      </c>
      <c r="BB32" s="61">
        <f t="shared" si="6"/>
        <v>54907</v>
      </c>
      <c r="BC32" s="57" t="str">
        <f t="shared" si="7"/>
        <v>INR  Fifty Four Thousand Nine Hundred &amp; Seven  Only</v>
      </c>
      <c r="IA32" s="22">
        <v>3.08</v>
      </c>
      <c r="IB32" s="22" t="s">
        <v>112</v>
      </c>
      <c r="IC32" s="22" t="s">
        <v>185</v>
      </c>
      <c r="ID32" s="22">
        <v>180</v>
      </c>
      <c r="IE32" s="23" t="s">
        <v>53</v>
      </c>
      <c r="IF32" s="23"/>
      <c r="IG32" s="23"/>
      <c r="IH32" s="23"/>
      <c r="II32" s="23"/>
    </row>
    <row r="33" spans="1:243" s="22" customFormat="1" ht="57">
      <c r="A33" s="68">
        <v>3.09</v>
      </c>
      <c r="B33" s="69" t="s">
        <v>113</v>
      </c>
      <c r="C33" s="39" t="s">
        <v>186</v>
      </c>
      <c r="D33" s="70">
        <v>50</v>
      </c>
      <c r="E33" s="71" t="s">
        <v>168</v>
      </c>
      <c r="F33" s="72">
        <v>49.58</v>
      </c>
      <c r="G33" s="50">
        <v>30600</v>
      </c>
      <c r="H33" s="50"/>
      <c r="I33" s="51" t="s">
        <v>38</v>
      </c>
      <c r="J33" s="52">
        <f t="shared" si="4"/>
        <v>1</v>
      </c>
      <c r="K33" s="50" t="s">
        <v>39</v>
      </c>
      <c r="L33" s="50" t="s">
        <v>4</v>
      </c>
      <c r="M33" s="53"/>
      <c r="N33" s="50"/>
      <c r="O33" s="50"/>
      <c r="P33" s="54"/>
      <c r="Q33" s="50"/>
      <c r="R33" s="50"/>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42">
        <f t="shared" si="5"/>
        <v>2479</v>
      </c>
      <c r="BB33" s="56">
        <f t="shared" si="6"/>
        <v>2479</v>
      </c>
      <c r="BC33" s="57" t="str">
        <f t="shared" si="7"/>
        <v>INR  Two Thousand Four Hundred &amp; Seventy Nine  Only</v>
      </c>
      <c r="IA33" s="22">
        <v>3.09</v>
      </c>
      <c r="IB33" s="22" t="s">
        <v>113</v>
      </c>
      <c r="IC33" s="22" t="s">
        <v>186</v>
      </c>
      <c r="ID33" s="22">
        <v>50</v>
      </c>
      <c r="IE33" s="23" t="s">
        <v>168</v>
      </c>
      <c r="IF33" s="23"/>
      <c r="IG33" s="23"/>
      <c r="IH33" s="23"/>
      <c r="II33" s="23"/>
    </row>
    <row r="34" spans="1:243" s="22" customFormat="1" ht="99.75">
      <c r="A34" s="68">
        <v>3.1</v>
      </c>
      <c r="B34" s="69" t="s">
        <v>114</v>
      </c>
      <c r="C34" s="39" t="s">
        <v>187</v>
      </c>
      <c r="D34" s="70">
        <v>180</v>
      </c>
      <c r="E34" s="71" t="s">
        <v>53</v>
      </c>
      <c r="F34" s="72">
        <v>96.44</v>
      </c>
      <c r="G34" s="40"/>
      <c r="H34" s="24"/>
      <c r="I34" s="47" t="s">
        <v>38</v>
      </c>
      <c r="J34" s="48">
        <f t="shared" si="4"/>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60"/>
      <c r="BA34" s="42">
        <f t="shared" si="5"/>
        <v>17359</v>
      </c>
      <c r="BB34" s="61">
        <f t="shared" si="6"/>
        <v>17359</v>
      </c>
      <c r="BC34" s="57" t="str">
        <f t="shared" si="7"/>
        <v>INR  Seventeen Thousand Three Hundred &amp; Fifty Nine  Only</v>
      </c>
      <c r="IA34" s="22">
        <v>3.1</v>
      </c>
      <c r="IB34" s="22" t="s">
        <v>114</v>
      </c>
      <c r="IC34" s="22" t="s">
        <v>187</v>
      </c>
      <c r="ID34" s="22">
        <v>180</v>
      </c>
      <c r="IE34" s="23" t="s">
        <v>53</v>
      </c>
      <c r="IF34" s="23"/>
      <c r="IG34" s="23"/>
      <c r="IH34" s="23"/>
      <c r="II34" s="23"/>
    </row>
    <row r="35" spans="1:243" s="22" customFormat="1" ht="242.25">
      <c r="A35" s="68">
        <v>3.11</v>
      </c>
      <c r="B35" s="69" t="s">
        <v>115</v>
      </c>
      <c r="C35" s="39" t="s">
        <v>188</v>
      </c>
      <c r="D35" s="70">
        <v>10</v>
      </c>
      <c r="E35" s="71" t="s">
        <v>53</v>
      </c>
      <c r="F35" s="72">
        <v>538.4</v>
      </c>
      <c r="G35" s="50">
        <v>30600</v>
      </c>
      <c r="H35" s="50"/>
      <c r="I35" s="51" t="s">
        <v>38</v>
      </c>
      <c r="J35" s="52">
        <f t="shared" si="4"/>
        <v>1</v>
      </c>
      <c r="K35" s="50" t="s">
        <v>39</v>
      </c>
      <c r="L35" s="50" t="s">
        <v>4</v>
      </c>
      <c r="M35" s="53"/>
      <c r="N35" s="50"/>
      <c r="O35" s="50"/>
      <c r="P35" s="54"/>
      <c r="Q35" s="50"/>
      <c r="R35" s="50"/>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42">
        <f t="shared" si="5"/>
        <v>5384</v>
      </c>
      <c r="BB35" s="56">
        <f t="shared" si="6"/>
        <v>5384</v>
      </c>
      <c r="BC35" s="57" t="str">
        <f t="shared" si="7"/>
        <v>INR  Five Thousand Three Hundred &amp; Eighty Four  Only</v>
      </c>
      <c r="IA35" s="22">
        <v>3.11</v>
      </c>
      <c r="IB35" s="22" t="s">
        <v>115</v>
      </c>
      <c r="IC35" s="22" t="s">
        <v>188</v>
      </c>
      <c r="ID35" s="22">
        <v>10</v>
      </c>
      <c r="IE35" s="23" t="s">
        <v>53</v>
      </c>
      <c r="IF35" s="23"/>
      <c r="IG35" s="23"/>
      <c r="IH35" s="23"/>
      <c r="II35" s="23"/>
    </row>
    <row r="36" spans="1:243" s="22" customFormat="1" ht="22.5" customHeight="1">
      <c r="A36" s="68">
        <v>4</v>
      </c>
      <c r="B36" s="69" t="s">
        <v>116</v>
      </c>
      <c r="C36" s="39" t="s">
        <v>189</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IA36" s="22">
        <v>4</v>
      </c>
      <c r="IB36" s="22" t="s">
        <v>116</v>
      </c>
      <c r="IC36" s="22" t="s">
        <v>189</v>
      </c>
      <c r="IE36" s="23"/>
      <c r="IF36" s="23"/>
      <c r="IG36" s="23"/>
      <c r="IH36" s="23"/>
      <c r="II36" s="23"/>
    </row>
    <row r="37" spans="1:243" s="22" customFormat="1" ht="185.25">
      <c r="A37" s="68">
        <v>4.01</v>
      </c>
      <c r="B37" s="69" t="s">
        <v>117</v>
      </c>
      <c r="C37" s="39" t="s">
        <v>65</v>
      </c>
      <c r="D37" s="70">
        <v>6</v>
      </c>
      <c r="E37" s="71" t="s">
        <v>68</v>
      </c>
      <c r="F37" s="72">
        <v>8560.98</v>
      </c>
      <c r="G37" s="40"/>
      <c r="H37" s="24"/>
      <c r="I37" s="47" t="s">
        <v>38</v>
      </c>
      <c r="J37" s="48">
        <f t="shared" si="4"/>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60"/>
      <c r="BA37" s="42">
        <f t="shared" si="5"/>
        <v>51366</v>
      </c>
      <c r="BB37" s="61">
        <f t="shared" si="6"/>
        <v>51366</v>
      </c>
      <c r="BC37" s="57" t="str">
        <f t="shared" si="7"/>
        <v>INR  Fifty One Thousand Three Hundred &amp; Sixty Six  Only</v>
      </c>
      <c r="IA37" s="22">
        <v>4.01</v>
      </c>
      <c r="IB37" s="22" t="s">
        <v>117</v>
      </c>
      <c r="IC37" s="22" t="s">
        <v>65</v>
      </c>
      <c r="ID37" s="22">
        <v>6</v>
      </c>
      <c r="IE37" s="23" t="s">
        <v>68</v>
      </c>
      <c r="IF37" s="23"/>
      <c r="IG37" s="23"/>
      <c r="IH37" s="23"/>
      <c r="II37" s="23"/>
    </row>
    <row r="38" spans="1:243" s="22" customFormat="1" ht="42.75">
      <c r="A38" s="68">
        <v>4.02</v>
      </c>
      <c r="B38" s="69" t="s">
        <v>118</v>
      </c>
      <c r="C38" s="39" t="s">
        <v>66</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IA38" s="22">
        <v>4.02</v>
      </c>
      <c r="IB38" s="22" t="s">
        <v>118</v>
      </c>
      <c r="IC38" s="22" t="s">
        <v>66</v>
      </c>
      <c r="IE38" s="23"/>
      <c r="IF38" s="23"/>
      <c r="IG38" s="23"/>
      <c r="IH38" s="23"/>
      <c r="II38" s="23"/>
    </row>
    <row r="39" spans="1:243" s="22" customFormat="1" ht="28.5">
      <c r="A39" s="68">
        <v>4.03</v>
      </c>
      <c r="B39" s="69" t="s">
        <v>119</v>
      </c>
      <c r="C39" s="39" t="s">
        <v>190</v>
      </c>
      <c r="D39" s="70">
        <v>20</v>
      </c>
      <c r="E39" s="71" t="s">
        <v>53</v>
      </c>
      <c r="F39" s="72">
        <v>607.67</v>
      </c>
      <c r="G39" s="40"/>
      <c r="H39" s="24"/>
      <c r="I39" s="47" t="s">
        <v>38</v>
      </c>
      <c r="J39" s="48">
        <f t="shared" si="4"/>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60"/>
      <c r="BA39" s="42">
        <f t="shared" si="5"/>
        <v>12153</v>
      </c>
      <c r="BB39" s="61">
        <f t="shared" si="6"/>
        <v>12153</v>
      </c>
      <c r="BC39" s="57" t="str">
        <f t="shared" si="7"/>
        <v>INR  Twelve Thousand One Hundred &amp; Fifty Three  Only</v>
      </c>
      <c r="IA39" s="22">
        <v>4.03</v>
      </c>
      <c r="IB39" s="22" t="s">
        <v>119</v>
      </c>
      <c r="IC39" s="22" t="s">
        <v>190</v>
      </c>
      <c r="ID39" s="22">
        <v>20</v>
      </c>
      <c r="IE39" s="23" t="s">
        <v>53</v>
      </c>
      <c r="IF39" s="23"/>
      <c r="IG39" s="23"/>
      <c r="IH39" s="23"/>
      <c r="II39" s="23"/>
    </row>
    <row r="40" spans="1:243" s="22" customFormat="1" ht="28.5">
      <c r="A40" s="68">
        <v>4.04</v>
      </c>
      <c r="B40" s="69" t="s">
        <v>120</v>
      </c>
      <c r="C40" s="39" t="s">
        <v>191</v>
      </c>
      <c r="D40" s="70">
        <v>2</v>
      </c>
      <c r="E40" s="71" t="s">
        <v>53</v>
      </c>
      <c r="F40" s="72">
        <v>484.04</v>
      </c>
      <c r="G40" s="62">
        <v>7563</v>
      </c>
      <c r="H40" s="50"/>
      <c r="I40" s="51" t="s">
        <v>38</v>
      </c>
      <c r="J40" s="52">
        <f t="shared" si="4"/>
        <v>1</v>
      </c>
      <c r="K40" s="50" t="s">
        <v>39</v>
      </c>
      <c r="L40" s="50" t="s">
        <v>4</v>
      </c>
      <c r="M40" s="53"/>
      <c r="N40" s="50"/>
      <c r="O40" s="50"/>
      <c r="P40" s="54"/>
      <c r="Q40" s="50"/>
      <c r="R40" s="50"/>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42">
        <f t="shared" si="5"/>
        <v>968</v>
      </c>
      <c r="BB40" s="56">
        <f t="shared" si="6"/>
        <v>968</v>
      </c>
      <c r="BC40" s="57" t="str">
        <f t="shared" si="7"/>
        <v>INR  Nine Hundred &amp; Sixty Eight  Only</v>
      </c>
      <c r="IA40" s="22">
        <v>4.04</v>
      </c>
      <c r="IB40" s="22" t="s">
        <v>120</v>
      </c>
      <c r="IC40" s="22" t="s">
        <v>191</v>
      </c>
      <c r="ID40" s="22">
        <v>2</v>
      </c>
      <c r="IE40" s="23" t="s">
        <v>53</v>
      </c>
      <c r="IF40" s="23"/>
      <c r="IG40" s="23"/>
      <c r="IH40" s="23"/>
      <c r="II40" s="23"/>
    </row>
    <row r="41" spans="1:243" s="22" customFormat="1" ht="22.5" customHeight="1">
      <c r="A41" s="68">
        <v>4.05</v>
      </c>
      <c r="B41" s="69" t="s">
        <v>121</v>
      </c>
      <c r="C41" s="39" t="s">
        <v>192</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IA41" s="22">
        <v>4.05</v>
      </c>
      <c r="IB41" s="22" t="s">
        <v>121</v>
      </c>
      <c r="IC41" s="22" t="s">
        <v>192</v>
      </c>
      <c r="IE41" s="23"/>
      <c r="IF41" s="23"/>
      <c r="IG41" s="23"/>
      <c r="IH41" s="23"/>
      <c r="II41" s="23"/>
    </row>
    <row r="42" spans="1:243" s="22" customFormat="1" ht="28.5">
      <c r="A42" s="68">
        <v>4.06</v>
      </c>
      <c r="B42" s="69" t="s">
        <v>122</v>
      </c>
      <c r="C42" s="39" t="s">
        <v>193</v>
      </c>
      <c r="D42" s="70">
        <v>18</v>
      </c>
      <c r="E42" s="71" t="s">
        <v>169</v>
      </c>
      <c r="F42" s="72">
        <v>151.9</v>
      </c>
      <c r="G42" s="62">
        <v>7563</v>
      </c>
      <c r="H42" s="50"/>
      <c r="I42" s="51" t="s">
        <v>38</v>
      </c>
      <c r="J42" s="52">
        <f t="shared" si="4"/>
        <v>1</v>
      </c>
      <c r="K42" s="50" t="s">
        <v>39</v>
      </c>
      <c r="L42" s="50" t="s">
        <v>4</v>
      </c>
      <c r="M42" s="53"/>
      <c r="N42" s="50"/>
      <c r="O42" s="50"/>
      <c r="P42" s="54"/>
      <c r="Q42" s="50"/>
      <c r="R42" s="50"/>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42">
        <f t="shared" si="5"/>
        <v>2734</v>
      </c>
      <c r="BB42" s="56">
        <f t="shared" si="6"/>
        <v>2734</v>
      </c>
      <c r="BC42" s="57" t="str">
        <f t="shared" si="7"/>
        <v>INR  Two Thousand Seven Hundred &amp; Thirty Four  Only</v>
      </c>
      <c r="IA42" s="22">
        <v>4.06</v>
      </c>
      <c r="IB42" s="22" t="s">
        <v>122</v>
      </c>
      <c r="IC42" s="22" t="s">
        <v>193</v>
      </c>
      <c r="ID42" s="22">
        <v>18</v>
      </c>
      <c r="IE42" s="23" t="s">
        <v>169</v>
      </c>
      <c r="IF42" s="23"/>
      <c r="IG42" s="23"/>
      <c r="IH42" s="23"/>
      <c r="II42" s="23"/>
    </row>
    <row r="43" spans="1:243" s="22" customFormat="1" ht="57">
      <c r="A43" s="68">
        <v>4.07</v>
      </c>
      <c r="B43" s="69" t="s">
        <v>123</v>
      </c>
      <c r="C43" s="39" t="s">
        <v>194</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IA43" s="22">
        <v>4.07</v>
      </c>
      <c r="IB43" s="22" t="s">
        <v>123</v>
      </c>
      <c r="IC43" s="22" t="s">
        <v>194</v>
      </c>
      <c r="IE43" s="23"/>
      <c r="IF43" s="23"/>
      <c r="IG43" s="23"/>
      <c r="IH43" s="23"/>
      <c r="II43" s="23"/>
    </row>
    <row r="44" spans="1:243" s="22" customFormat="1" ht="28.5">
      <c r="A44" s="68">
        <v>4.08</v>
      </c>
      <c r="B44" s="69" t="s">
        <v>124</v>
      </c>
      <c r="C44" s="39" t="s">
        <v>195</v>
      </c>
      <c r="D44" s="70">
        <v>650</v>
      </c>
      <c r="E44" s="71" t="s">
        <v>93</v>
      </c>
      <c r="F44" s="72">
        <v>73.21</v>
      </c>
      <c r="G44" s="62">
        <v>1814</v>
      </c>
      <c r="H44" s="50"/>
      <c r="I44" s="51" t="s">
        <v>38</v>
      </c>
      <c r="J44" s="52">
        <f t="shared" si="4"/>
        <v>1</v>
      </c>
      <c r="K44" s="50" t="s">
        <v>39</v>
      </c>
      <c r="L44" s="50" t="s">
        <v>4</v>
      </c>
      <c r="M44" s="53"/>
      <c r="N44" s="50"/>
      <c r="O44" s="50"/>
      <c r="P44" s="54"/>
      <c r="Q44" s="50"/>
      <c r="R44" s="50"/>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42">
        <f aca="true" t="shared" si="8" ref="BA44:BA53">ROUND(total_amount_ba($B$2,$D$2,D44,F44,J44,K44,M44),0)</f>
        <v>47587</v>
      </c>
      <c r="BB44" s="56">
        <f t="shared" si="6"/>
        <v>47587</v>
      </c>
      <c r="BC44" s="57" t="str">
        <f t="shared" si="7"/>
        <v>INR  Forty Seven Thousand Five Hundred &amp; Eighty Seven  Only</v>
      </c>
      <c r="IA44" s="22">
        <v>4.08</v>
      </c>
      <c r="IB44" s="22" t="s">
        <v>124</v>
      </c>
      <c r="IC44" s="22" t="s">
        <v>195</v>
      </c>
      <c r="ID44" s="22">
        <v>650</v>
      </c>
      <c r="IE44" s="23" t="s">
        <v>93</v>
      </c>
      <c r="IF44" s="23"/>
      <c r="IG44" s="23"/>
      <c r="IH44" s="23"/>
      <c r="II44" s="23"/>
    </row>
    <row r="45" spans="1:243" s="22" customFormat="1" ht="32.25" customHeight="1">
      <c r="A45" s="68">
        <v>4.09</v>
      </c>
      <c r="B45" s="69" t="s">
        <v>125</v>
      </c>
      <c r="C45" s="39" t="s">
        <v>196</v>
      </c>
      <c r="D45" s="70">
        <v>40</v>
      </c>
      <c r="E45" s="71" t="s">
        <v>169</v>
      </c>
      <c r="F45" s="72">
        <v>51.64</v>
      </c>
      <c r="G45" s="40"/>
      <c r="H45" s="24"/>
      <c r="I45" s="47" t="s">
        <v>38</v>
      </c>
      <c r="J45" s="48">
        <f t="shared" si="4"/>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60"/>
      <c r="BA45" s="42">
        <f t="shared" si="8"/>
        <v>2066</v>
      </c>
      <c r="BB45" s="61">
        <f t="shared" si="6"/>
        <v>2066</v>
      </c>
      <c r="BC45" s="57" t="str">
        <f t="shared" si="7"/>
        <v>INR  Two Thousand  &amp;Sixty Six  Only</v>
      </c>
      <c r="IA45" s="22">
        <v>4.09</v>
      </c>
      <c r="IB45" s="22" t="s">
        <v>125</v>
      </c>
      <c r="IC45" s="22" t="s">
        <v>196</v>
      </c>
      <c r="ID45" s="22">
        <v>40</v>
      </c>
      <c r="IE45" s="23" t="s">
        <v>169</v>
      </c>
      <c r="IF45" s="23"/>
      <c r="IG45" s="23"/>
      <c r="IH45" s="23"/>
      <c r="II45" s="23"/>
    </row>
    <row r="46" spans="1:243" s="22" customFormat="1" ht="15.75">
      <c r="A46" s="68">
        <v>5</v>
      </c>
      <c r="B46" s="69" t="s">
        <v>126</v>
      </c>
      <c r="C46" s="39" t="s">
        <v>197</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IA46" s="22">
        <v>5</v>
      </c>
      <c r="IB46" s="22" t="s">
        <v>126</v>
      </c>
      <c r="IC46" s="22" t="s">
        <v>197</v>
      </c>
      <c r="IE46" s="23"/>
      <c r="IF46" s="23"/>
      <c r="IG46" s="23"/>
      <c r="IH46" s="23"/>
      <c r="II46" s="23"/>
    </row>
    <row r="47" spans="1:243" s="22" customFormat="1" ht="30.75" customHeight="1">
      <c r="A47" s="68">
        <v>5.01</v>
      </c>
      <c r="B47" s="69" t="s">
        <v>127</v>
      </c>
      <c r="C47" s="39" t="s">
        <v>198</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IA47" s="22">
        <v>5.01</v>
      </c>
      <c r="IB47" s="22" t="s">
        <v>127</v>
      </c>
      <c r="IC47" s="22" t="s">
        <v>198</v>
      </c>
      <c r="IE47" s="23"/>
      <c r="IF47" s="23"/>
      <c r="IG47" s="23"/>
      <c r="IH47" s="23"/>
      <c r="II47" s="23"/>
    </row>
    <row r="48" spans="1:243" s="22" customFormat="1" ht="30.75" customHeight="1">
      <c r="A48" s="68">
        <v>5.02</v>
      </c>
      <c r="B48" s="69" t="s">
        <v>128</v>
      </c>
      <c r="C48" s="39" t="s">
        <v>199</v>
      </c>
      <c r="D48" s="70">
        <v>167</v>
      </c>
      <c r="E48" s="71" t="s">
        <v>68</v>
      </c>
      <c r="F48" s="72">
        <v>5398.9</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60"/>
      <c r="BA48" s="42">
        <f t="shared" si="8"/>
        <v>901616</v>
      </c>
      <c r="BB48" s="61">
        <f t="shared" si="6"/>
        <v>901616</v>
      </c>
      <c r="BC48" s="57" t="str">
        <f t="shared" si="7"/>
        <v>INR  Nine Lakh One Thousand Six Hundred &amp; Sixteen  Only</v>
      </c>
      <c r="IA48" s="22">
        <v>5.02</v>
      </c>
      <c r="IB48" s="22" t="s">
        <v>128</v>
      </c>
      <c r="IC48" s="22" t="s">
        <v>199</v>
      </c>
      <c r="ID48" s="22">
        <v>167</v>
      </c>
      <c r="IE48" s="23" t="s">
        <v>68</v>
      </c>
      <c r="IF48" s="23"/>
      <c r="IG48" s="23"/>
      <c r="IH48" s="23"/>
      <c r="II48" s="23"/>
    </row>
    <row r="49" spans="1:243" s="22" customFormat="1" ht="74.25" customHeight="1">
      <c r="A49" s="68">
        <v>5.03</v>
      </c>
      <c r="B49" s="69" t="s">
        <v>129</v>
      </c>
      <c r="C49" s="39" t="s">
        <v>200</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IA49" s="22">
        <v>5.03</v>
      </c>
      <c r="IB49" s="22" t="s">
        <v>129</v>
      </c>
      <c r="IC49" s="22" t="s">
        <v>200</v>
      </c>
      <c r="IE49" s="23"/>
      <c r="IF49" s="23"/>
      <c r="IG49" s="23"/>
      <c r="IH49" s="23"/>
      <c r="II49" s="23"/>
    </row>
    <row r="50" spans="1:243" s="22" customFormat="1" ht="30.75" customHeight="1">
      <c r="A50" s="68">
        <v>5.04</v>
      </c>
      <c r="B50" s="69" t="s">
        <v>128</v>
      </c>
      <c r="C50" s="39" t="s">
        <v>201</v>
      </c>
      <c r="D50" s="70">
        <v>8</v>
      </c>
      <c r="E50" s="71" t="s">
        <v>68</v>
      </c>
      <c r="F50" s="72">
        <v>6655.37</v>
      </c>
      <c r="G50" s="67">
        <v>251680</v>
      </c>
      <c r="H50" s="50"/>
      <c r="I50" s="51" t="s">
        <v>38</v>
      </c>
      <c r="J50" s="52">
        <f>IF(I50="Less(-)",-1,1)</f>
        <v>1</v>
      </c>
      <c r="K50" s="50" t="s">
        <v>39</v>
      </c>
      <c r="L50" s="50" t="s">
        <v>4</v>
      </c>
      <c r="M50" s="53"/>
      <c r="N50" s="50"/>
      <c r="O50" s="50"/>
      <c r="P50" s="54"/>
      <c r="Q50" s="50"/>
      <c r="R50" s="50"/>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42">
        <f t="shared" si="8"/>
        <v>53243</v>
      </c>
      <c r="BB50" s="56">
        <f>BA50+SUM(N50:AZ50)</f>
        <v>53243</v>
      </c>
      <c r="BC50" s="57" t="str">
        <f>SpellNumber(L50,BB50)</f>
        <v>INR  Fifty Three Thousand Two Hundred &amp; Forty Three  Only</v>
      </c>
      <c r="IA50" s="22">
        <v>5.04</v>
      </c>
      <c r="IB50" s="22" t="s">
        <v>128</v>
      </c>
      <c r="IC50" s="22" t="s">
        <v>201</v>
      </c>
      <c r="ID50" s="22">
        <v>8</v>
      </c>
      <c r="IE50" s="23" t="s">
        <v>68</v>
      </c>
      <c r="IF50" s="23"/>
      <c r="IG50" s="23"/>
      <c r="IH50" s="23"/>
      <c r="II50" s="23"/>
    </row>
    <row r="51" spans="1:243" s="22" customFormat="1" ht="85.5">
      <c r="A51" s="68">
        <v>5.05</v>
      </c>
      <c r="B51" s="69" t="s">
        <v>130</v>
      </c>
      <c r="C51" s="39" t="s">
        <v>202</v>
      </c>
      <c r="D51" s="70">
        <v>1</v>
      </c>
      <c r="E51" s="71" t="s">
        <v>53</v>
      </c>
      <c r="F51" s="72">
        <v>657.38</v>
      </c>
      <c r="G51" s="67">
        <v>251680</v>
      </c>
      <c r="H51" s="50"/>
      <c r="I51" s="51" t="s">
        <v>38</v>
      </c>
      <c r="J51" s="52">
        <f>IF(I51="Less(-)",-1,1)</f>
        <v>1</v>
      </c>
      <c r="K51" s="50" t="s">
        <v>39</v>
      </c>
      <c r="L51" s="50" t="s">
        <v>4</v>
      </c>
      <c r="M51" s="53"/>
      <c r="N51" s="50"/>
      <c r="O51" s="50"/>
      <c r="P51" s="54"/>
      <c r="Q51" s="50"/>
      <c r="R51" s="50"/>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42">
        <f t="shared" si="8"/>
        <v>657</v>
      </c>
      <c r="BB51" s="56">
        <f>BA51+SUM(N51:AZ51)</f>
        <v>657</v>
      </c>
      <c r="BC51" s="57" t="str">
        <f>SpellNumber(L51,BB51)</f>
        <v>INR  Six Hundred &amp; Fifty Seven  Only</v>
      </c>
      <c r="IA51" s="22">
        <v>5.05</v>
      </c>
      <c r="IB51" s="22" t="s">
        <v>130</v>
      </c>
      <c r="IC51" s="22" t="s">
        <v>202</v>
      </c>
      <c r="ID51" s="22">
        <v>1</v>
      </c>
      <c r="IE51" s="23" t="s">
        <v>53</v>
      </c>
      <c r="IF51" s="23"/>
      <c r="IG51" s="23"/>
      <c r="IH51" s="23"/>
      <c r="II51" s="23"/>
    </row>
    <row r="52" spans="1:243" s="22" customFormat="1" ht="61.5" customHeight="1">
      <c r="A52" s="68">
        <v>5.06</v>
      </c>
      <c r="B52" s="69" t="s">
        <v>73</v>
      </c>
      <c r="C52" s="39" t="s">
        <v>203</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IA52" s="22">
        <v>5.06</v>
      </c>
      <c r="IB52" s="22" t="s">
        <v>73</v>
      </c>
      <c r="IC52" s="22" t="s">
        <v>203</v>
      </c>
      <c r="IE52" s="23"/>
      <c r="IF52" s="23"/>
      <c r="IG52" s="23"/>
      <c r="IH52" s="23"/>
      <c r="II52" s="23"/>
    </row>
    <row r="53" spans="1:243" s="22" customFormat="1" ht="28.5">
      <c r="A53" s="68">
        <v>5.07</v>
      </c>
      <c r="B53" s="69" t="s">
        <v>74</v>
      </c>
      <c r="C53" s="39" t="s">
        <v>204</v>
      </c>
      <c r="D53" s="70">
        <v>36</v>
      </c>
      <c r="E53" s="71" t="s">
        <v>53</v>
      </c>
      <c r="F53" s="72">
        <v>817.27</v>
      </c>
      <c r="G53" s="67">
        <v>68800</v>
      </c>
      <c r="H53" s="50"/>
      <c r="I53" s="51" t="s">
        <v>38</v>
      </c>
      <c r="J53" s="52">
        <f aca="true" t="shared" si="9" ref="J53:J71">IF(I53="Less(-)",-1,1)</f>
        <v>1</v>
      </c>
      <c r="K53" s="50" t="s">
        <v>39</v>
      </c>
      <c r="L53" s="50" t="s">
        <v>4</v>
      </c>
      <c r="M53" s="53"/>
      <c r="N53" s="50"/>
      <c r="O53" s="50"/>
      <c r="P53" s="54"/>
      <c r="Q53" s="50"/>
      <c r="R53" s="50"/>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42">
        <f t="shared" si="8"/>
        <v>29422</v>
      </c>
      <c r="BB53" s="56">
        <f aca="true" t="shared" si="10" ref="BB53:BB69">BA53+SUM(N53:AZ53)</f>
        <v>29422</v>
      </c>
      <c r="BC53" s="57" t="str">
        <f aca="true" t="shared" si="11" ref="BC53:BC69">SpellNumber(L53,BB53)</f>
        <v>INR  Twenty Nine Thousand Four Hundred &amp; Twenty Two  Only</v>
      </c>
      <c r="IA53" s="22">
        <v>5.07</v>
      </c>
      <c r="IB53" s="22" t="s">
        <v>74</v>
      </c>
      <c r="IC53" s="22" t="s">
        <v>204</v>
      </c>
      <c r="ID53" s="22">
        <v>36</v>
      </c>
      <c r="IE53" s="23" t="s">
        <v>53</v>
      </c>
      <c r="IF53" s="23"/>
      <c r="IG53" s="23"/>
      <c r="IH53" s="23"/>
      <c r="II53" s="23"/>
    </row>
    <row r="54" spans="1:243" s="22" customFormat="1" ht="88.5" customHeight="1">
      <c r="A54" s="68">
        <v>5.08</v>
      </c>
      <c r="B54" s="69" t="s">
        <v>131</v>
      </c>
      <c r="C54" s="39" t="s">
        <v>205</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IA54" s="22">
        <v>5.08</v>
      </c>
      <c r="IB54" s="22" t="s">
        <v>131</v>
      </c>
      <c r="IC54" s="22" t="s">
        <v>205</v>
      </c>
      <c r="IE54" s="23"/>
      <c r="IF54" s="23"/>
      <c r="IG54" s="23"/>
      <c r="IH54" s="23"/>
      <c r="II54" s="23"/>
    </row>
    <row r="55" spans="1:243" s="22" customFormat="1" ht="19.5" customHeight="1">
      <c r="A55" s="68">
        <v>5.09</v>
      </c>
      <c r="B55" s="69" t="s">
        <v>132</v>
      </c>
      <c r="C55" s="39" t="s">
        <v>206</v>
      </c>
      <c r="D55" s="70">
        <v>195</v>
      </c>
      <c r="E55" s="71" t="s">
        <v>68</v>
      </c>
      <c r="F55" s="72">
        <v>6867.16</v>
      </c>
      <c r="G55" s="40"/>
      <c r="H55" s="24"/>
      <c r="I55" s="47" t="s">
        <v>38</v>
      </c>
      <c r="J55" s="48">
        <f t="shared" si="9"/>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60"/>
      <c r="BA55" s="42">
        <f aca="true" t="shared" si="12" ref="BA55:BA69">ROUND(total_amount_ba($B$2,$D$2,D55,F55,J55,K55,M55),0)</f>
        <v>1339096</v>
      </c>
      <c r="BB55" s="61">
        <f t="shared" si="10"/>
        <v>1339096</v>
      </c>
      <c r="BC55" s="57" t="str">
        <f t="shared" si="11"/>
        <v>INR  Thirteen Lakh Thirty Nine Thousand  &amp;Ninety Six  Only</v>
      </c>
      <c r="IA55" s="22">
        <v>5.09</v>
      </c>
      <c r="IB55" s="22" t="s">
        <v>132</v>
      </c>
      <c r="IC55" s="22" t="s">
        <v>206</v>
      </c>
      <c r="ID55" s="22">
        <v>195</v>
      </c>
      <c r="IE55" s="23" t="s">
        <v>68</v>
      </c>
      <c r="IF55" s="23"/>
      <c r="IG55" s="23"/>
      <c r="IH55" s="23"/>
      <c r="II55" s="23"/>
    </row>
    <row r="56" spans="1:243" s="22" customFormat="1" ht="85.5">
      <c r="A56" s="68">
        <v>5.1</v>
      </c>
      <c r="B56" s="69" t="s">
        <v>133</v>
      </c>
      <c r="C56" s="39" t="s">
        <v>207</v>
      </c>
      <c r="D56" s="70">
        <v>18</v>
      </c>
      <c r="E56" s="71" t="s">
        <v>169</v>
      </c>
      <c r="F56" s="72">
        <v>45.59</v>
      </c>
      <c r="G56" s="40"/>
      <c r="H56" s="24"/>
      <c r="I56" s="47" t="s">
        <v>38</v>
      </c>
      <c r="J56" s="48">
        <f t="shared" si="9"/>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60"/>
      <c r="BA56" s="42">
        <f t="shared" si="12"/>
        <v>821</v>
      </c>
      <c r="BB56" s="61">
        <f t="shared" si="10"/>
        <v>821</v>
      </c>
      <c r="BC56" s="57" t="str">
        <f t="shared" si="11"/>
        <v>INR  Eight Hundred &amp; Twenty One  Only</v>
      </c>
      <c r="IA56" s="22">
        <v>5.1</v>
      </c>
      <c r="IB56" s="22" t="s">
        <v>133</v>
      </c>
      <c r="IC56" s="22" t="s">
        <v>207</v>
      </c>
      <c r="ID56" s="22">
        <v>18</v>
      </c>
      <c r="IE56" s="23" t="s">
        <v>169</v>
      </c>
      <c r="IF56" s="23"/>
      <c r="IG56" s="23"/>
      <c r="IH56" s="23"/>
      <c r="II56" s="23"/>
    </row>
    <row r="57" spans="1:243" s="22" customFormat="1" ht="18.75" customHeight="1">
      <c r="A57" s="68">
        <v>6</v>
      </c>
      <c r="B57" s="69" t="s">
        <v>134</v>
      </c>
      <c r="C57" s="39" t="s">
        <v>208</v>
      </c>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IA57" s="22">
        <v>6</v>
      </c>
      <c r="IB57" s="22" t="s">
        <v>134</v>
      </c>
      <c r="IC57" s="22" t="s">
        <v>208</v>
      </c>
      <c r="IE57" s="23"/>
      <c r="IF57" s="23"/>
      <c r="IG57" s="23"/>
      <c r="IH57" s="23"/>
      <c r="II57" s="23"/>
    </row>
    <row r="58" spans="1:243" s="22" customFormat="1" ht="46.5" customHeight="1">
      <c r="A58" s="68">
        <v>6.01</v>
      </c>
      <c r="B58" s="69" t="s">
        <v>79</v>
      </c>
      <c r="C58" s="39" t="s">
        <v>209</v>
      </c>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IA58" s="22">
        <v>6.01</v>
      </c>
      <c r="IB58" s="22" t="s">
        <v>79</v>
      </c>
      <c r="IC58" s="22" t="s">
        <v>209</v>
      </c>
      <c r="IE58" s="23"/>
      <c r="IF58" s="23"/>
      <c r="IG58" s="23"/>
      <c r="IH58" s="23"/>
      <c r="II58" s="23"/>
    </row>
    <row r="59" spans="1:243" s="22" customFormat="1" ht="28.5">
      <c r="A59" s="68">
        <v>6.02</v>
      </c>
      <c r="B59" s="69" t="s">
        <v>135</v>
      </c>
      <c r="C59" s="39" t="s">
        <v>210</v>
      </c>
      <c r="D59" s="70">
        <v>2</v>
      </c>
      <c r="E59" s="71" t="s">
        <v>69</v>
      </c>
      <c r="F59" s="72">
        <v>149.05</v>
      </c>
      <c r="G59" s="67">
        <v>20610</v>
      </c>
      <c r="H59" s="50"/>
      <c r="I59" s="51" t="s">
        <v>38</v>
      </c>
      <c r="J59" s="52">
        <f t="shared" si="9"/>
        <v>1</v>
      </c>
      <c r="K59" s="50" t="s">
        <v>39</v>
      </c>
      <c r="L59" s="50" t="s">
        <v>4</v>
      </c>
      <c r="M59" s="53"/>
      <c r="N59" s="50"/>
      <c r="O59" s="50"/>
      <c r="P59" s="54"/>
      <c r="Q59" s="50"/>
      <c r="R59" s="50"/>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42">
        <f t="shared" si="12"/>
        <v>298</v>
      </c>
      <c r="BB59" s="56">
        <f t="shared" si="10"/>
        <v>298</v>
      </c>
      <c r="BC59" s="57" t="str">
        <f t="shared" si="11"/>
        <v>INR  Two Hundred &amp; Ninety Eight  Only</v>
      </c>
      <c r="IA59" s="22">
        <v>6.02</v>
      </c>
      <c r="IB59" s="22" t="s">
        <v>135</v>
      </c>
      <c r="IC59" s="22" t="s">
        <v>210</v>
      </c>
      <c r="ID59" s="22">
        <v>2</v>
      </c>
      <c r="IE59" s="23" t="s">
        <v>69</v>
      </c>
      <c r="IF59" s="23"/>
      <c r="IG59" s="23"/>
      <c r="IH59" s="23"/>
      <c r="II59" s="23"/>
    </row>
    <row r="60" spans="1:243" s="22" customFormat="1" ht="42.75">
      <c r="A60" s="68">
        <v>6.03</v>
      </c>
      <c r="B60" s="69" t="s">
        <v>136</v>
      </c>
      <c r="C60" s="39" t="s">
        <v>211</v>
      </c>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IA60" s="22">
        <v>6.03</v>
      </c>
      <c r="IB60" s="22" t="s">
        <v>136</v>
      </c>
      <c r="IC60" s="22" t="s">
        <v>211</v>
      </c>
      <c r="IE60" s="23"/>
      <c r="IF60" s="23"/>
      <c r="IG60" s="23"/>
      <c r="IH60" s="23"/>
      <c r="II60" s="23"/>
    </row>
    <row r="61" spans="1:243" s="22" customFormat="1" ht="17.25" customHeight="1">
      <c r="A61" s="68">
        <v>6.04</v>
      </c>
      <c r="B61" s="69" t="s">
        <v>137</v>
      </c>
      <c r="C61" s="39" t="s">
        <v>212</v>
      </c>
      <c r="D61" s="70">
        <v>2</v>
      </c>
      <c r="E61" s="71" t="s">
        <v>69</v>
      </c>
      <c r="F61" s="72">
        <v>53.09</v>
      </c>
      <c r="G61" s="67">
        <v>37800</v>
      </c>
      <c r="H61" s="50"/>
      <c r="I61" s="51" t="s">
        <v>38</v>
      </c>
      <c r="J61" s="52">
        <f t="shared" si="9"/>
        <v>1</v>
      </c>
      <c r="K61" s="50" t="s">
        <v>39</v>
      </c>
      <c r="L61" s="50" t="s">
        <v>4</v>
      </c>
      <c r="M61" s="53"/>
      <c r="N61" s="50"/>
      <c r="O61" s="50"/>
      <c r="P61" s="54"/>
      <c r="Q61" s="50"/>
      <c r="R61" s="50"/>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42">
        <f t="shared" si="12"/>
        <v>106</v>
      </c>
      <c r="BB61" s="56">
        <f t="shared" si="10"/>
        <v>106</v>
      </c>
      <c r="BC61" s="57" t="str">
        <f t="shared" si="11"/>
        <v>INR  One Hundred &amp; Six  Only</v>
      </c>
      <c r="IA61" s="22">
        <v>6.04</v>
      </c>
      <c r="IB61" s="22" t="s">
        <v>137</v>
      </c>
      <c r="IC61" s="22" t="s">
        <v>212</v>
      </c>
      <c r="ID61" s="22">
        <v>2</v>
      </c>
      <c r="IE61" s="23" t="s">
        <v>69</v>
      </c>
      <c r="IF61" s="23"/>
      <c r="IG61" s="23"/>
      <c r="IH61" s="23"/>
      <c r="II61" s="23"/>
    </row>
    <row r="62" spans="1:243" s="22" customFormat="1" ht="50.25" customHeight="1">
      <c r="A62" s="68">
        <v>6.05</v>
      </c>
      <c r="B62" s="69" t="s">
        <v>80</v>
      </c>
      <c r="C62" s="39" t="s">
        <v>213</v>
      </c>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IA62" s="22">
        <v>6.05</v>
      </c>
      <c r="IB62" s="22" t="s">
        <v>80</v>
      </c>
      <c r="IC62" s="22" t="s">
        <v>213</v>
      </c>
      <c r="IE62" s="23"/>
      <c r="IF62" s="23"/>
      <c r="IG62" s="23"/>
      <c r="IH62" s="23"/>
      <c r="II62" s="23"/>
    </row>
    <row r="63" spans="1:243" s="22" customFormat="1" ht="31.5" customHeight="1">
      <c r="A63" s="68">
        <v>6.06</v>
      </c>
      <c r="B63" s="69" t="s">
        <v>81</v>
      </c>
      <c r="C63" s="39" t="s">
        <v>214</v>
      </c>
      <c r="D63" s="70">
        <v>2</v>
      </c>
      <c r="E63" s="71" t="s">
        <v>69</v>
      </c>
      <c r="F63" s="72">
        <v>30.55</v>
      </c>
      <c r="G63" s="67">
        <v>37800</v>
      </c>
      <c r="H63" s="50"/>
      <c r="I63" s="51" t="s">
        <v>38</v>
      </c>
      <c r="J63" s="52">
        <f t="shared" si="9"/>
        <v>1</v>
      </c>
      <c r="K63" s="50" t="s">
        <v>39</v>
      </c>
      <c r="L63" s="50" t="s">
        <v>4</v>
      </c>
      <c r="M63" s="53"/>
      <c r="N63" s="50"/>
      <c r="O63" s="50"/>
      <c r="P63" s="54"/>
      <c r="Q63" s="50"/>
      <c r="R63" s="50"/>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42">
        <f t="shared" si="12"/>
        <v>61</v>
      </c>
      <c r="BB63" s="56">
        <f t="shared" si="10"/>
        <v>61</v>
      </c>
      <c r="BC63" s="57" t="str">
        <f t="shared" si="11"/>
        <v>INR  Sixty One Only</v>
      </c>
      <c r="IA63" s="22">
        <v>6.06</v>
      </c>
      <c r="IB63" s="22" t="s">
        <v>81</v>
      </c>
      <c r="IC63" s="22" t="s">
        <v>214</v>
      </c>
      <c r="ID63" s="22">
        <v>2</v>
      </c>
      <c r="IE63" s="23" t="s">
        <v>69</v>
      </c>
      <c r="IF63" s="23"/>
      <c r="IG63" s="23"/>
      <c r="IH63" s="23"/>
      <c r="II63" s="23"/>
    </row>
    <row r="64" spans="1:243" s="22" customFormat="1" ht="48.75" customHeight="1">
      <c r="A64" s="68">
        <v>6.07</v>
      </c>
      <c r="B64" s="69" t="s">
        <v>138</v>
      </c>
      <c r="C64" s="39" t="s">
        <v>215</v>
      </c>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IA64" s="22">
        <v>6.07</v>
      </c>
      <c r="IB64" s="22" t="s">
        <v>138</v>
      </c>
      <c r="IC64" s="22" t="s">
        <v>215</v>
      </c>
      <c r="IE64" s="23"/>
      <c r="IF64" s="23"/>
      <c r="IG64" s="23"/>
      <c r="IH64" s="23"/>
      <c r="II64" s="23"/>
    </row>
    <row r="65" spans="1:243" s="22" customFormat="1" ht="24" customHeight="1">
      <c r="A65" s="68">
        <v>6.08</v>
      </c>
      <c r="B65" s="69" t="s">
        <v>139</v>
      </c>
      <c r="C65" s="39" t="s">
        <v>216</v>
      </c>
      <c r="D65" s="70">
        <v>10</v>
      </c>
      <c r="E65" s="71" t="s">
        <v>69</v>
      </c>
      <c r="F65" s="72">
        <v>45.06</v>
      </c>
      <c r="G65" s="40"/>
      <c r="H65" s="24"/>
      <c r="I65" s="47" t="s">
        <v>38</v>
      </c>
      <c r="J65" s="48">
        <f t="shared" si="9"/>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60"/>
      <c r="BA65" s="42">
        <f t="shared" si="12"/>
        <v>451</v>
      </c>
      <c r="BB65" s="61">
        <f t="shared" si="10"/>
        <v>451</v>
      </c>
      <c r="BC65" s="57" t="str">
        <f t="shared" si="11"/>
        <v>INR  Four Hundred &amp; Fifty One  Only</v>
      </c>
      <c r="IA65" s="22">
        <v>6.08</v>
      </c>
      <c r="IB65" s="22" t="s">
        <v>139</v>
      </c>
      <c r="IC65" s="22" t="s">
        <v>216</v>
      </c>
      <c r="ID65" s="22">
        <v>10</v>
      </c>
      <c r="IE65" s="23" t="s">
        <v>69</v>
      </c>
      <c r="IF65" s="23"/>
      <c r="IG65" s="23"/>
      <c r="IH65" s="23"/>
      <c r="II65" s="23"/>
    </row>
    <row r="66" spans="1:243" s="22" customFormat="1" ht="15.75">
      <c r="A66" s="68">
        <v>7</v>
      </c>
      <c r="B66" s="69" t="s">
        <v>82</v>
      </c>
      <c r="C66" s="39" t="s">
        <v>217</v>
      </c>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IA66" s="22">
        <v>7</v>
      </c>
      <c r="IB66" s="22" t="s">
        <v>82</v>
      </c>
      <c r="IC66" s="22" t="s">
        <v>217</v>
      </c>
      <c r="IE66" s="23"/>
      <c r="IF66" s="23"/>
      <c r="IG66" s="23"/>
      <c r="IH66" s="23"/>
      <c r="II66" s="23"/>
    </row>
    <row r="67" spans="1:243" s="22" customFormat="1" ht="85.5">
      <c r="A67" s="68">
        <v>7.01</v>
      </c>
      <c r="B67" s="69" t="s">
        <v>140</v>
      </c>
      <c r="C67" s="39" t="s">
        <v>218</v>
      </c>
      <c r="D67" s="70">
        <v>20</v>
      </c>
      <c r="E67" s="71" t="s">
        <v>93</v>
      </c>
      <c r="F67" s="72">
        <v>89.21</v>
      </c>
      <c r="G67" s="40"/>
      <c r="H67" s="24"/>
      <c r="I67" s="47" t="s">
        <v>38</v>
      </c>
      <c r="J67" s="48">
        <f t="shared" si="9"/>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60"/>
      <c r="BA67" s="42">
        <f t="shared" si="12"/>
        <v>1784</v>
      </c>
      <c r="BB67" s="61">
        <f t="shared" si="10"/>
        <v>1784</v>
      </c>
      <c r="BC67" s="57" t="str">
        <f t="shared" si="11"/>
        <v>INR  One Thousand Seven Hundred &amp; Eighty Four  Only</v>
      </c>
      <c r="IA67" s="22">
        <v>7.01</v>
      </c>
      <c r="IB67" s="22" t="s">
        <v>140</v>
      </c>
      <c r="IC67" s="22" t="s">
        <v>218</v>
      </c>
      <c r="ID67" s="22">
        <v>20</v>
      </c>
      <c r="IE67" s="23" t="s">
        <v>93</v>
      </c>
      <c r="IF67" s="23"/>
      <c r="IG67" s="23"/>
      <c r="IH67" s="23"/>
      <c r="II67" s="23"/>
    </row>
    <row r="68" spans="1:243" s="22" customFormat="1" ht="99.75">
      <c r="A68" s="68">
        <v>7.02</v>
      </c>
      <c r="B68" s="69" t="s">
        <v>83</v>
      </c>
      <c r="C68" s="39" t="s">
        <v>219</v>
      </c>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IA68" s="22">
        <v>7.02</v>
      </c>
      <c r="IB68" s="22" t="s">
        <v>83</v>
      </c>
      <c r="IC68" s="22" t="s">
        <v>219</v>
      </c>
      <c r="IE68" s="23"/>
      <c r="IF68" s="23"/>
      <c r="IG68" s="23"/>
      <c r="IH68" s="23"/>
      <c r="II68" s="23"/>
    </row>
    <row r="69" spans="1:243" s="22" customFormat="1" ht="43.5" customHeight="1">
      <c r="A69" s="68">
        <v>7.03</v>
      </c>
      <c r="B69" s="69" t="s">
        <v>141</v>
      </c>
      <c r="C69" s="39" t="s">
        <v>220</v>
      </c>
      <c r="D69" s="70">
        <v>40</v>
      </c>
      <c r="E69" s="71" t="s">
        <v>53</v>
      </c>
      <c r="F69" s="72">
        <v>3882.63</v>
      </c>
      <c r="G69" s="67">
        <v>37800</v>
      </c>
      <c r="H69" s="50"/>
      <c r="I69" s="51" t="s">
        <v>38</v>
      </c>
      <c r="J69" s="52">
        <f t="shared" si="9"/>
        <v>1</v>
      </c>
      <c r="K69" s="50" t="s">
        <v>39</v>
      </c>
      <c r="L69" s="50" t="s">
        <v>4</v>
      </c>
      <c r="M69" s="53"/>
      <c r="N69" s="50"/>
      <c r="O69" s="50"/>
      <c r="P69" s="54"/>
      <c r="Q69" s="50"/>
      <c r="R69" s="50"/>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42">
        <f t="shared" si="12"/>
        <v>155305</v>
      </c>
      <c r="BB69" s="56">
        <f t="shared" si="10"/>
        <v>155305</v>
      </c>
      <c r="BC69" s="57" t="str">
        <f t="shared" si="11"/>
        <v>INR  One Lakh Fifty Five Thousand Three Hundred &amp; Five  Only</v>
      </c>
      <c r="IA69" s="22">
        <v>7.03</v>
      </c>
      <c r="IB69" s="22" t="s">
        <v>141</v>
      </c>
      <c r="IC69" s="22" t="s">
        <v>220</v>
      </c>
      <c r="ID69" s="22">
        <v>40</v>
      </c>
      <c r="IE69" s="23" t="s">
        <v>53</v>
      </c>
      <c r="IF69" s="23"/>
      <c r="IG69" s="23"/>
      <c r="IH69" s="23"/>
      <c r="II69" s="23"/>
    </row>
    <row r="70" spans="1:243" s="22" customFormat="1" ht="175.5" customHeight="1">
      <c r="A70" s="68">
        <v>7.04</v>
      </c>
      <c r="B70" s="69" t="s">
        <v>142</v>
      </c>
      <c r="C70" s="39" t="s">
        <v>221</v>
      </c>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IA70" s="22">
        <v>7.04</v>
      </c>
      <c r="IB70" s="22" t="s">
        <v>142</v>
      </c>
      <c r="IC70" s="22" t="s">
        <v>221</v>
      </c>
      <c r="IE70" s="23"/>
      <c r="IF70" s="23"/>
      <c r="IG70" s="23"/>
      <c r="IH70" s="23"/>
      <c r="II70" s="23"/>
    </row>
    <row r="71" spans="1:243" s="22" customFormat="1" ht="66.75" customHeight="1">
      <c r="A71" s="68">
        <v>7.05</v>
      </c>
      <c r="B71" s="69" t="s">
        <v>84</v>
      </c>
      <c r="C71" s="39" t="s">
        <v>222</v>
      </c>
      <c r="D71" s="70">
        <v>40</v>
      </c>
      <c r="E71" s="71" t="s">
        <v>93</v>
      </c>
      <c r="F71" s="72">
        <v>145.98</v>
      </c>
      <c r="G71" s="62">
        <v>1455</v>
      </c>
      <c r="H71" s="50"/>
      <c r="I71" s="51" t="s">
        <v>38</v>
      </c>
      <c r="J71" s="52">
        <f t="shared" si="9"/>
        <v>1</v>
      </c>
      <c r="K71" s="50" t="s">
        <v>39</v>
      </c>
      <c r="L71" s="50" t="s">
        <v>4</v>
      </c>
      <c r="M71" s="53"/>
      <c r="N71" s="50"/>
      <c r="O71" s="50"/>
      <c r="P71" s="54"/>
      <c r="Q71" s="50"/>
      <c r="R71" s="50"/>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42">
        <f>ROUND(total_amount_ba($B$2,$D$2,D71,F71,J71,K71,M71),0)</f>
        <v>5839</v>
      </c>
      <c r="BB71" s="56">
        <f>BA71+SUM(N71:AZ71)</f>
        <v>5839</v>
      </c>
      <c r="BC71" s="57" t="str">
        <f>SpellNumber(L71,BB71)</f>
        <v>INR  Five Thousand Eight Hundred &amp; Thirty Nine  Only</v>
      </c>
      <c r="IA71" s="22">
        <v>7.05</v>
      </c>
      <c r="IB71" s="22" t="s">
        <v>84</v>
      </c>
      <c r="IC71" s="22" t="s">
        <v>222</v>
      </c>
      <c r="ID71" s="22">
        <v>40</v>
      </c>
      <c r="IE71" s="23" t="s">
        <v>93</v>
      </c>
      <c r="IF71" s="23"/>
      <c r="IG71" s="23"/>
      <c r="IH71" s="23"/>
      <c r="II71" s="23"/>
    </row>
    <row r="72" spans="1:243" s="22" customFormat="1" ht="71.25">
      <c r="A72" s="68">
        <v>7.06</v>
      </c>
      <c r="B72" s="69" t="s">
        <v>85</v>
      </c>
      <c r="C72" s="39" t="s">
        <v>223</v>
      </c>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IA72" s="22">
        <v>7.06</v>
      </c>
      <c r="IB72" s="22" t="s">
        <v>85</v>
      </c>
      <c r="IC72" s="22" t="s">
        <v>223</v>
      </c>
      <c r="IE72" s="23"/>
      <c r="IF72" s="23"/>
      <c r="IG72" s="23"/>
      <c r="IH72" s="23"/>
      <c r="II72" s="23"/>
    </row>
    <row r="73" spans="1:243" s="22" customFormat="1" ht="32.25" customHeight="1">
      <c r="A73" s="68">
        <v>7.07</v>
      </c>
      <c r="B73" s="69" t="s">
        <v>86</v>
      </c>
      <c r="C73" s="39" t="s">
        <v>224</v>
      </c>
      <c r="D73" s="70">
        <v>11250</v>
      </c>
      <c r="E73" s="71" t="s">
        <v>93</v>
      </c>
      <c r="F73" s="72">
        <v>114.86</v>
      </c>
      <c r="G73" s="62">
        <v>12714</v>
      </c>
      <c r="H73" s="50"/>
      <c r="I73" s="51" t="s">
        <v>38</v>
      </c>
      <c r="J73" s="52">
        <f aca="true" t="shared" si="13" ref="J73:J116">IF(I73="Less(-)",-1,1)</f>
        <v>1</v>
      </c>
      <c r="K73" s="50" t="s">
        <v>39</v>
      </c>
      <c r="L73" s="50" t="s">
        <v>4</v>
      </c>
      <c r="M73" s="53"/>
      <c r="N73" s="50"/>
      <c r="O73" s="50"/>
      <c r="P73" s="54"/>
      <c r="Q73" s="50"/>
      <c r="R73" s="50"/>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42">
        <f aca="true" t="shared" si="14" ref="BA73:BA109">ROUND(total_amount_ba($B$2,$D$2,D73,F73,J73,K73,M73),0)</f>
        <v>1292175</v>
      </c>
      <c r="BB73" s="56">
        <f aca="true" t="shared" si="15" ref="BB73:BB116">BA73+SUM(N73:AZ73)</f>
        <v>1292175</v>
      </c>
      <c r="BC73" s="57" t="str">
        <f aca="true" t="shared" si="16" ref="BC73:BC116">SpellNumber(L73,BB73)</f>
        <v>INR  Twelve Lakh Ninety Two Thousand One Hundred &amp; Seventy Five  Only</v>
      </c>
      <c r="IA73" s="22">
        <v>7.07</v>
      </c>
      <c r="IB73" s="22" t="s">
        <v>86</v>
      </c>
      <c r="IC73" s="22" t="s">
        <v>224</v>
      </c>
      <c r="ID73" s="22">
        <v>11250</v>
      </c>
      <c r="IE73" s="23" t="s">
        <v>93</v>
      </c>
      <c r="IF73" s="23"/>
      <c r="IG73" s="23"/>
      <c r="IH73" s="23"/>
      <c r="II73" s="23"/>
    </row>
    <row r="74" spans="1:243" s="22" customFormat="1" ht="57">
      <c r="A74" s="68">
        <v>7.08</v>
      </c>
      <c r="B74" s="69" t="s">
        <v>87</v>
      </c>
      <c r="C74" s="39" t="s">
        <v>225</v>
      </c>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IA74" s="22">
        <v>7.08</v>
      </c>
      <c r="IB74" s="22" t="s">
        <v>87</v>
      </c>
      <c r="IC74" s="22" t="s">
        <v>225</v>
      </c>
      <c r="IE74" s="23"/>
      <c r="IF74" s="23"/>
      <c r="IG74" s="23"/>
      <c r="IH74" s="23"/>
      <c r="II74" s="23"/>
    </row>
    <row r="75" spans="1:243" s="22" customFormat="1" ht="33" customHeight="1">
      <c r="A75" s="68">
        <v>7.09</v>
      </c>
      <c r="B75" s="69" t="s">
        <v>88</v>
      </c>
      <c r="C75" s="39" t="s">
        <v>226</v>
      </c>
      <c r="D75" s="70">
        <v>3</v>
      </c>
      <c r="E75" s="71" t="s">
        <v>53</v>
      </c>
      <c r="F75" s="72">
        <v>789.6</v>
      </c>
      <c r="G75" s="40"/>
      <c r="H75" s="24"/>
      <c r="I75" s="47" t="s">
        <v>38</v>
      </c>
      <c r="J75" s="48">
        <f t="shared" si="13"/>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60"/>
      <c r="BA75" s="42">
        <f t="shared" si="14"/>
        <v>2369</v>
      </c>
      <c r="BB75" s="61">
        <f t="shared" si="15"/>
        <v>2369</v>
      </c>
      <c r="BC75" s="57" t="str">
        <f t="shared" si="16"/>
        <v>INR  Two Thousand Three Hundred &amp; Sixty Nine  Only</v>
      </c>
      <c r="IA75" s="22">
        <v>7.09</v>
      </c>
      <c r="IB75" s="22" t="s">
        <v>88</v>
      </c>
      <c r="IC75" s="22" t="s">
        <v>226</v>
      </c>
      <c r="ID75" s="22">
        <v>3</v>
      </c>
      <c r="IE75" s="23" t="s">
        <v>53</v>
      </c>
      <c r="IF75" s="23"/>
      <c r="IG75" s="23"/>
      <c r="IH75" s="23"/>
      <c r="II75" s="23"/>
    </row>
    <row r="76" spans="1:243" s="22" customFormat="1" ht="18" customHeight="1">
      <c r="A76" s="68">
        <v>8</v>
      </c>
      <c r="B76" s="69" t="s">
        <v>72</v>
      </c>
      <c r="C76" s="39" t="s">
        <v>227</v>
      </c>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IA76" s="22">
        <v>8</v>
      </c>
      <c r="IB76" s="22" t="s">
        <v>72</v>
      </c>
      <c r="IC76" s="22" t="s">
        <v>227</v>
      </c>
      <c r="IE76" s="23"/>
      <c r="IF76" s="23"/>
      <c r="IG76" s="23"/>
      <c r="IH76" s="23"/>
      <c r="II76" s="23"/>
    </row>
    <row r="77" spans="1:243" s="22" customFormat="1" ht="57" customHeight="1">
      <c r="A77" s="68">
        <v>8.01</v>
      </c>
      <c r="B77" s="69" t="s">
        <v>143</v>
      </c>
      <c r="C77" s="39" t="s">
        <v>228</v>
      </c>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IA77" s="22">
        <v>8.01</v>
      </c>
      <c r="IB77" s="22" t="s">
        <v>143</v>
      </c>
      <c r="IC77" s="22" t="s">
        <v>228</v>
      </c>
      <c r="IE77" s="23"/>
      <c r="IF77" s="23"/>
      <c r="IG77" s="23"/>
      <c r="IH77" s="23"/>
      <c r="II77" s="23"/>
    </row>
    <row r="78" spans="1:243" s="22" customFormat="1" ht="28.5">
      <c r="A78" s="68">
        <v>8.02</v>
      </c>
      <c r="B78" s="69" t="s">
        <v>144</v>
      </c>
      <c r="C78" s="39" t="s">
        <v>229</v>
      </c>
      <c r="D78" s="70">
        <v>10</v>
      </c>
      <c r="E78" s="71" t="s">
        <v>53</v>
      </c>
      <c r="F78" s="72">
        <v>727.26</v>
      </c>
      <c r="G78" s="62">
        <v>434553</v>
      </c>
      <c r="H78" s="50"/>
      <c r="I78" s="51" t="s">
        <v>38</v>
      </c>
      <c r="J78" s="52">
        <f t="shared" si="13"/>
        <v>1</v>
      </c>
      <c r="K78" s="50" t="s">
        <v>39</v>
      </c>
      <c r="L78" s="50" t="s">
        <v>4</v>
      </c>
      <c r="M78" s="53"/>
      <c r="N78" s="50"/>
      <c r="O78" s="50"/>
      <c r="P78" s="54"/>
      <c r="Q78" s="50"/>
      <c r="R78" s="50"/>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42">
        <f t="shared" si="14"/>
        <v>7273</v>
      </c>
      <c r="BB78" s="56">
        <f t="shared" si="15"/>
        <v>7273</v>
      </c>
      <c r="BC78" s="57" t="str">
        <f t="shared" si="16"/>
        <v>INR  Seven Thousand Two Hundred &amp; Seventy Three  Only</v>
      </c>
      <c r="IA78" s="22">
        <v>8.02</v>
      </c>
      <c r="IB78" s="22" t="s">
        <v>144</v>
      </c>
      <c r="IC78" s="22" t="s">
        <v>229</v>
      </c>
      <c r="ID78" s="22">
        <v>10</v>
      </c>
      <c r="IE78" s="23" t="s">
        <v>53</v>
      </c>
      <c r="IF78" s="23"/>
      <c r="IG78" s="23"/>
      <c r="IH78" s="23"/>
      <c r="II78" s="23"/>
    </row>
    <row r="79" spans="1:243" s="22" customFormat="1" ht="85.5">
      <c r="A79" s="68">
        <v>8.03</v>
      </c>
      <c r="B79" s="69" t="s">
        <v>75</v>
      </c>
      <c r="C79" s="39" t="s">
        <v>230</v>
      </c>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IA79" s="22">
        <v>8.03</v>
      </c>
      <c r="IB79" s="22" t="s">
        <v>75</v>
      </c>
      <c r="IC79" s="22" t="s">
        <v>230</v>
      </c>
      <c r="IE79" s="23"/>
      <c r="IF79" s="23"/>
      <c r="IG79" s="23"/>
      <c r="IH79" s="23"/>
      <c r="II79" s="23"/>
    </row>
    <row r="80" spans="1:243" s="22" customFormat="1" ht="28.5">
      <c r="A80" s="68">
        <v>8.04</v>
      </c>
      <c r="B80" s="69" t="s">
        <v>76</v>
      </c>
      <c r="C80" s="39" t="s">
        <v>231</v>
      </c>
      <c r="D80" s="70">
        <v>10</v>
      </c>
      <c r="E80" s="71" t="s">
        <v>53</v>
      </c>
      <c r="F80" s="72">
        <v>436.95</v>
      </c>
      <c r="G80" s="62">
        <v>434553</v>
      </c>
      <c r="H80" s="50"/>
      <c r="I80" s="51" t="s">
        <v>38</v>
      </c>
      <c r="J80" s="52">
        <f t="shared" si="13"/>
        <v>1</v>
      </c>
      <c r="K80" s="50" t="s">
        <v>39</v>
      </c>
      <c r="L80" s="50" t="s">
        <v>4</v>
      </c>
      <c r="M80" s="53"/>
      <c r="N80" s="50"/>
      <c r="O80" s="50"/>
      <c r="P80" s="54"/>
      <c r="Q80" s="50"/>
      <c r="R80" s="50"/>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42">
        <f t="shared" si="14"/>
        <v>4370</v>
      </c>
      <c r="BB80" s="56">
        <f t="shared" si="15"/>
        <v>4370</v>
      </c>
      <c r="BC80" s="57" t="str">
        <f t="shared" si="16"/>
        <v>INR  Four Thousand Three Hundred &amp; Seventy  Only</v>
      </c>
      <c r="IA80" s="22">
        <v>8.04</v>
      </c>
      <c r="IB80" s="22" t="s">
        <v>76</v>
      </c>
      <c r="IC80" s="22" t="s">
        <v>231</v>
      </c>
      <c r="ID80" s="22">
        <v>10</v>
      </c>
      <c r="IE80" s="23" t="s">
        <v>53</v>
      </c>
      <c r="IF80" s="23"/>
      <c r="IG80" s="23"/>
      <c r="IH80" s="23"/>
      <c r="II80" s="23"/>
    </row>
    <row r="81" spans="1:243" s="22" customFormat="1" ht="42.75" customHeight="1">
      <c r="A81" s="72">
        <v>8.05</v>
      </c>
      <c r="B81" s="69" t="s">
        <v>89</v>
      </c>
      <c r="C81" s="39" t="s">
        <v>232</v>
      </c>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IA81" s="22">
        <v>8.05</v>
      </c>
      <c r="IB81" s="22" t="s">
        <v>89</v>
      </c>
      <c r="IC81" s="22" t="s">
        <v>232</v>
      </c>
      <c r="IE81" s="23"/>
      <c r="IF81" s="23"/>
      <c r="IG81" s="23"/>
      <c r="IH81" s="23"/>
      <c r="II81" s="23"/>
    </row>
    <row r="82" spans="1:243" s="22" customFormat="1" ht="28.5">
      <c r="A82" s="68">
        <v>8.06</v>
      </c>
      <c r="B82" s="69" t="s">
        <v>90</v>
      </c>
      <c r="C82" s="39" t="s">
        <v>233</v>
      </c>
      <c r="D82" s="70">
        <v>2</v>
      </c>
      <c r="E82" s="71" t="s">
        <v>53</v>
      </c>
      <c r="F82" s="72">
        <v>456.94</v>
      </c>
      <c r="G82" s="40"/>
      <c r="H82" s="24"/>
      <c r="I82" s="47" t="s">
        <v>38</v>
      </c>
      <c r="J82" s="48">
        <f t="shared" si="13"/>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60"/>
      <c r="BA82" s="42">
        <f t="shared" si="14"/>
        <v>914</v>
      </c>
      <c r="BB82" s="61">
        <f t="shared" si="15"/>
        <v>914</v>
      </c>
      <c r="BC82" s="57" t="str">
        <f t="shared" si="16"/>
        <v>INR  Nine Hundred &amp; Fourteen  Only</v>
      </c>
      <c r="IA82" s="22">
        <v>8.06</v>
      </c>
      <c r="IB82" s="22" t="s">
        <v>90</v>
      </c>
      <c r="IC82" s="22" t="s">
        <v>233</v>
      </c>
      <c r="ID82" s="22">
        <v>2</v>
      </c>
      <c r="IE82" s="23" t="s">
        <v>53</v>
      </c>
      <c r="IF82" s="23"/>
      <c r="IG82" s="23"/>
      <c r="IH82" s="23"/>
      <c r="II82" s="23"/>
    </row>
    <row r="83" spans="1:237" ht="28.5">
      <c r="A83" s="68">
        <v>8.07</v>
      </c>
      <c r="B83" s="69" t="s">
        <v>145</v>
      </c>
      <c r="C83" s="39" t="s">
        <v>234</v>
      </c>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IA83" s="1">
        <v>8.07</v>
      </c>
      <c r="IB83" s="1" t="s">
        <v>145</v>
      </c>
      <c r="IC83" s="1" t="s">
        <v>234</v>
      </c>
    </row>
    <row r="84" spans="1:239" ht="28.5">
      <c r="A84" s="68">
        <v>8.08</v>
      </c>
      <c r="B84" s="69" t="s">
        <v>146</v>
      </c>
      <c r="C84" s="39" t="s">
        <v>235</v>
      </c>
      <c r="D84" s="70">
        <v>10</v>
      </c>
      <c r="E84" s="71" t="s">
        <v>169</v>
      </c>
      <c r="F84" s="72">
        <v>65.89</v>
      </c>
      <c r="G84" s="40"/>
      <c r="H84" s="24"/>
      <c r="I84" s="47" t="s">
        <v>38</v>
      </c>
      <c r="J84" s="48">
        <f t="shared" si="13"/>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60"/>
      <c r="BA84" s="42">
        <f t="shared" si="14"/>
        <v>659</v>
      </c>
      <c r="BB84" s="61">
        <f t="shared" si="15"/>
        <v>659</v>
      </c>
      <c r="BC84" s="57" t="str">
        <f t="shared" si="16"/>
        <v>INR  Six Hundred &amp; Fifty Nine  Only</v>
      </c>
      <c r="IA84" s="1">
        <v>8.08</v>
      </c>
      <c r="IB84" s="1" t="s">
        <v>146</v>
      </c>
      <c r="IC84" s="1" t="s">
        <v>235</v>
      </c>
      <c r="ID84" s="1">
        <v>10</v>
      </c>
      <c r="IE84" s="3" t="s">
        <v>169</v>
      </c>
    </row>
    <row r="85" spans="1:237" ht="15.75">
      <c r="A85" s="68">
        <v>9</v>
      </c>
      <c r="B85" s="69" t="s">
        <v>54</v>
      </c>
      <c r="C85" s="39" t="s">
        <v>236</v>
      </c>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IA85" s="1">
        <v>9</v>
      </c>
      <c r="IB85" s="1" t="s">
        <v>54</v>
      </c>
      <c r="IC85" s="1" t="s">
        <v>236</v>
      </c>
    </row>
    <row r="86" spans="1:237" ht="26.25" customHeight="1">
      <c r="A86" s="68">
        <v>9.01</v>
      </c>
      <c r="B86" s="69" t="s">
        <v>77</v>
      </c>
      <c r="C86" s="39" t="s">
        <v>237</v>
      </c>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IA86" s="1">
        <v>9.01</v>
      </c>
      <c r="IB86" s="1" t="s">
        <v>77</v>
      </c>
      <c r="IC86" s="1" t="s">
        <v>237</v>
      </c>
    </row>
    <row r="87" spans="1:239" ht="16.5" customHeight="1">
      <c r="A87" s="68">
        <v>9.02</v>
      </c>
      <c r="B87" s="69" t="s">
        <v>56</v>
      </c>
      <c r="C87" s="39" t="s">
        <v>238</v>
      </c>
      <c r="D87" s="70">
        <v>540</v>
      </c>
      <c r="E87" s="71" t="s">
        <v>53</v>
      </c>
      <c r="F87" s="72">
        <v>231.08</v>
      </c>
      <c r="G87" s="62">
        <v>1455</v>
      </c>
      <c r="H87" s="50"/>
      <c r="I87" s="51" t="s">
        <v>38</v>
      </c>
      <c r="J87" s="52">
        <f t="shared" si="13"/>
        <v>1</v>
      </c>
      <c r="K87" s="50" t="s">
        <v>39</v>
      </c>
      <c r="L87" s="50" t="s">
        <v>4</v>
      </c>
      <c r="M87" s="53"/>
      <c r="N87" s="50"/>
      <c r="O87" s="50"/>
      <c r="P87" s="54"/>
      <c r="Q87" s="50"/>
      <c r="R87" s="50"/>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42">
        <f t="shared" si="14"/>
        <v>124783</v>
      </c>
      <c r="BB87" s="56">
        <f t="shared" si="15"/>
        <v>124783</v>
      </c>
      <c r="BC87" s="57" t="str">
        <f t="shared" si="16"/>
        <v>INR  One Lakh Twenty Four Thousand Seven Hundred &amp; Eighty Three  Only</v>
      </c>
      <c r="IA87" s="1">
        <v>9.02</v>
      </c>
      <c r="IB87" s="1" t="s">
        <v>56</v>
      </c>
      <c r="IC87" s="1" t="s">
        <v>238</v>
      </c>
      <c r="ID87" s="1">
        <v>540</v>
      </c>
      <c r="IE87" s="3" t="s">
        <v>53</v>
      </c>
    </row>
    <row r="88" spans="1:237" ht="28.5">
      <c r="A88" s="68">
        <v>9.03</v>
      </c>
      <c r="B88" s="69" t="s">
        <v>55</v>
      </c>
      <c r="C88" s="39" t="s">
        <v>239</v>
      </c>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IA88" s="1">
        <v>9.03</v>
      </c>
      <c r="IB88" s="1" t="s">
        <v>55</v>
      </c>
      <c r="IC88" s="1" t="s">
        <v>239</v>
      </c>
    </row>
    <row r="89" spans="1:239" ht="18.75" customHeight="1">
      <c r="A89" s="68">
        <v>9.04</v>
      </c>
      <c r="B89" s="69" t="s">
        <v>56</v>
      </c>
      <c r="C89" s="39" t="s">
        <v>240</v>
      </c>
      <c r="D89" s="70">
        <v>1110</v>
      </c>
      <c r="E89" s="71" t="s">
        <v>53</v>
      </c>
      <c r="F89" s="72">
        <v>266.46</v>
      </c>
      <c r="G89" s="50"/>
      <c r="H89" s="50"/>
      <c r="I89" s="51" t="s">
        <v>38</v>
      </c>
      <c r="J89" s="52">
        <f t="shared" si="13"/>
        <v>1</v>
      </c>
      <c r="K89" s="50" t="s">
        <v>39</v>
      </c>
      <c r="L89" s="50" t="s">
        <v>4</v>
      </c>
      <c r="M89" s="53"/>
      <c r="N89" s="50"/>
      <c r="O89" s="50"/>
      <c r="P89" s="54"/>
      <c r="Q89" s="50"/>
      <c r="R89" s="50"/>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42">
        <f t="shared" si="14"/>
        <v>295771</v>
      </c>
      <c r="BB89" s="56">
        <f t="shared" si="15"/>
        <v>295771</v>
      </c>
      <c r="BC89" s="57" t="str">
        <f t="shared" si="16"/>
        <v>INR  Two Lakh Ninety Five Thousand Seven Hundred &amp; Seventy One  Only</v>
      </c>
      <c r="IA89" s="1">
        <v>9.04</v>
      </c>
      <c r="IB89" s="1" t="s">
        <v>56</v>
      </c>
      <c r="IC89" s="1" t="s">
        <v>240</v>
      </c>
      <c r="ID89" s="1">
        <v>1110</v>
      </c>
      <c r="IE89" s="3" t="s">
        <v>53</v>
      </c>
    </row>
    <row r="90" spans="1:237" ht="15.75">
      <c r="A90" s="68">
        <v>9.05</v>
      </c>
      <c r="B90" s="69" t="s">
        <v>147</v>
      </c>
      <c r="C90" s="39" t="s">
        <v>241</v>
      </c>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IA90" s="1">
        <v>9.05</v>
      </c>
      <c r="IB90" s="1" t="s">
        <v>147</v>
      </c>
      <c r="IC90" s="1" t="s">
        <v>241</v>
      </c>
    </row>
    <row r="91" spans="1:239" ht="18" customHeight="1">
      <c r="A91" s="68">
        <v>9.06</v>
      </c>
      <c r="B91" s="69" t="s">
        <v>148</v>
      </c>
      <c r="C91" s="39" t="s">
        <v>242</v>
      </c>
      <c r="D91" s="70">
        <v>195</v>
      </c>
      <c r="E91" s="71" t="s">
        <v>53</v>
      </c>
      <c r="F91" s="72">
        <v>199.34</v>
      </c>
      <c r="G91" s="50"/>
      <c r="H91" s="50"/>
      <c r="I91" s="51" t="s">
        <v>38</v>
      </c>
      <c r="J91" s="52">
        <f t="shared" si="13"/>
        <v>1</v>
      </c>
      <c r="K91" s="50" t="s">
        <v>39</v>
      </c>
      <c r="L91" s="50" t="s">
        <v>4</v>
      </c>
      <c r="M91" s="53"/>
      <c r="N91" s="50"/>
      <c r="O91" s="50"/>
      <c r="P91" s="54"/>
      <c r="Q91" s="50"/>
      <c r="R91" s="50"/>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42">
        <f t="shared" si="14"/>
        <v>38871</v>
      </c>
      <c r="BB91" s="56">
        <f t="shared" si="15"/>
        <v>38871</v>
      </c>
      <c r="BC91" s="57" t="str">
        <f t="shared" si="16"/>
        <v>INR  Thirty Eight Thousand Eight Hundred &amp; Seventy One  Only</v>
      </c>
      <c r="IA91" s="1">
        <v>9.06</v>
      </c>
      <c r="IB91" s="1" t="s">
        <v>148</v>
      </c>
      <c r="IC91" s="1" t="s">
        <v>242</v>
      </c>
      <c r="ID91" s="1">
        <v>195</v>
      </c>
      <c r="IE91" s="3" t="s">
        <v>53</v>
      </c>
    </row>
    <row r="92" spans="1:239" ht="28.5">
      <c r="A92" s="68">
        <v>9.07</v>
      </c>
      <c r="B92" s="69" t="s">
        <v>149</v>
      </c>
      <c r="C92" s="39" t="s">
        <v>243</v>
      </c>
      <c r="D92" s="70">
        <v>5</v>
      </c>
      <c r="E92" s="71" t="s">
        <v>53</v>
      </c>
      <c r="F92" s="72">
        <v>55.01</v>
      </c>
      <c r="G92" s="40"/>
      <c r="H92" s="24"/>
      <c r="I92" s="47" t="s">
        <v>38</v>
      </c>
      <c r="J92" s="48">
        <f t="shared" si="13"/>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60"/>
      <c r="BA92" s="42">
        <f t="shared" si="14"/>
        <v>275</v>
      </c>
      <c r="BB92" s="61">
        <f t="shared" si="15"/>
        <v>275</v>
      </c>
      <c r="BC92" s="57" t="str">
        <f t="shared" si="16"/>
        <v>INR  Two Hundred &amp; Seventy Five  Only</v>
      </c>
      <c r="IA92" s="1">
        <v>9.07</v>
      </c>
      <c r="IB92" s="1" t="s">
        <v>149</v>
      </c>
      <c r="IC92" s="1" t="s">
        <v>243</v>
      </c>
      <c r="ID92" s="1">
        <v>5</v>
      </c>
      <c r="IE92" s="3" t="s">
        <v>53</v>
      </c>
    </row>
    <row r="93" spans="1:237" ht="42.75">
      <c r="A93" s="68">
        <v>9.08</v>
      </c>
      <c r="B93" s="69" t="s">
        <v>150</v>
      </c>
      <c r="C93" s="39" t="s">
        <v>244</v>
      </c>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IA93" s="1">
        <v>9.08</v>
      </c>
      <c r="IB93" s="1" t="s">
        <v>150</v>
      </c>
      <c r="IC93" s="1" t="s">
        <v>244</v>
      </c>
    </row>
    <row r="94" spans="1:239" ht="28.5">
      <c r="A94" s="68">
        <v>9.09</v>
      </c>
      <c r="B94" s="69" t="s">
        <v>151</v>
      </c>
      <c r="C94" s="39" t="s">
        <v>245</v>
      </c>
      <c r="D94" s="70">
        <v>570</v>
      </c>
      <c r="E94" s="71" t="s">
        <v>53</v>
      </c>
      <c r="F94" s="72">
        <v>167.95</v>
      </c>
      <c r="G94" s="50"/>
      <c r="H94" s="50"/>
      <c r="I94" s="51" t="s">
        <v>38</v>
      </c>
      <c r="J94" s="52">
        <f t="shared" si="13"/>
        <v>1</v>
      </c>
      <c r="K94" s="50" t="s">
        <v>39</v>
      </c>
      <c r="L94" s="50" t="s">
        <v>4</v>
      </c>
      <c r="M94" s="53"/>
      <c r="N94" s="50"/>
      <c r="O94" s="50"/>
      <c r="P94" s="54"/>
      <c r="Q94" s="50"/>
      <c r="R94" s="50"/>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42">
        <f t="shared" si="14"/>
        <v>95732</v>
      </c>
      <c r="BB94" s="56">
        <f t="shared" si="15"/>
        <v>95732</v>
      </c>
      <c r="BC94" s="57" t="str">
        <f t="shared" si="16"/>
        <v>INR  Ninety Five Thousand Seven Hundred &amp; Thirty Two  Only</v>
      </c>
      <c r="IA94" s="1">
        <v>9.09</v>
      </c>
      <c r="IB94" s="1" t="s">
        <v>151</v>
      </c>
      <c r="IC94" s="1" t="s">
        <v>245</v>
      </c>
      <c r="ID94" s="1">
        <v>570</v>
      </c>
      <c r="IE94" s="3" t="s">
        <v>53</v>
      </c>
    </row>
    <row r="95" spans="1:237" ht="20.25" customHeight="1">
      <c r="A95" s="68">
        <v>9.1</v>
      </c>
      <c r="B95" s="69" t="s">
        <v>152</v>
      </c>
      <c r="C95" s="39" t="s">
        <v>246</v>
      </c>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IA95" s="1">
        <v>9.1</v>
      </c>
      <c r="IB95" s="1" t="s">
        <v>152</v>
      </c>
      <c r="IC95" s="1" t="s">
        <v>246</v>
      </c>
    </row>
    <row r="96" spans="1:239" ht="15.75">
      <c r="A96" s="68">
        <v>9.11</v>
      </c>
      <c r="B96" s="69" t="s">
        <v>153</v>
      </c>
      <c r="C96" s="39" t="s">
        <v>247</v>
      </c>
      <c r="D96" s="70">
        <v>10</v>
      </c>
      <c r="E96" s="71" t="s">
        <v>53</v>
      </c>
      <c r="F96" s="72">
        <v>25.03</v>
      </c>
      <c r="G96" s="50"/>
      <c r="H96" s="50"/>
      <c r="I96" s="51" t="s">
        <v>38</v>
      </c>
      <c r="J96" s="52">
        <f t="shared" si="13"/>
        <v>1</v>
      </c>
      <c r="K96" s="50" t="s">
        <v>39</v>
      </c>
      <c r="L96" s="50" t="s">
        <v>4</v>
      </c>
      <c r="M96" s="53"/>
      <c r="N96" s="50"/>
      <c r="O96" s="50"/>
      <c r="P96" s="54"/>
      <c r="Q96" s="50"/>
      <c r="R96" s="50"/>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42">
        <f t="shared" si="14"/>
        <v>250</v>
      </c>
      <c r="BB96" s="56">
        <f t="shared" si="15"/>
        <v>250</v>
      </c>
      <c r="BC96" s="57" t="str">
        <f t="shared" si="16"/>
        <v>INR  Two Hundred &amp; Fifty  Only</v>
      </c>
      <c r="IA96" s="1">
        <v>9.11</v>
      </c>
      <c r="IB96" s="1" t="s">
        <v>153</v>
      </c>
      <c r="IC96" s="1" t="s">
        <v>247</v>
      </c>
      <c r="ID96" s="1">
        <v>10</v>
      </c>
      <c r="IE96" s="3" t="s">
        <v>53</v>
      </c>
    </row>
    <row r="97" spans="1:237" ht="85.5">
      <c r="A97" s="68">
        <v>9.12</v>
      </c>
      <c r="B97" s="69" t="s">
        <v>154</v>
      </c>
      <c r="C97" s="39" t="s">
        <v>248</v>
      </c>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IA97" s="1">
        <v>9.12</v>
      </c>
      <c r="IB97" s="1" t="s">
        <v>154</v>
      </c>
      <c r="IC97" s="1" t="s">
        <v>248</v>
      </c>
    </row>
    <row r="98" spans="1:239" ht="28.5">
      <c r="A98" s="68">
        <v>9.13</v>
      </c>
      <c r="B98" s="69" t="s">
        <v>78</v>
      </c>
      <c r="C98" s="39" t="s">
        <v>249</v>
      </c>
      <c r="D98" s="70">
        <v>45</v>
      </c>
      <c r="E98" s="71" t="s">
        <v>53</v>
      </c>
      <c r="F98" s="72">
        <v>76.41</v>
      </c>
      <c r="G98" s="50">
        <v>30600</v>
      </c>
      <c r="H98" s="50"/>
      <c r="I98" s="51" t="s">
        <v>38</v>
      </c>
      <c r="J98" s="52">
        <f t="shared" si="13"/>
        <v>1</v>
      </c>
      <c r="K98" s="50" t="s">
        <v>39</v>
      </c>
      <c r="L98" s="50" t="s">
        <v>4</v>
      </c>
      <c r="M98" s="53"/>
      <c r="N98" s="50"/>
      <c r="O98" s="50"/>
      <c r="P98" s="54"/>
      <c r="Q98" s="50"/>
      <c r="R98" s="50"/>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42">
        <f t="shared" si="14"/>
        <v>3438</v>
      </c>
      <c r="BB98" s="56">
        <f t="shared" si="15"/>
        <v>3438</v>
      </c>
      <c r="BC98" s="57" t="str">
        <f t="shared" si="16"/>
        <v>INR  Three Thousand Four Hundred &amp; Thirty Eight  Only</v>
      </c>
      <c r="IA98" s="1">
        <v>9.13</v>
      </c>
      <c r="IB98" s="1" t="s">
        <v>78</v>
      </c>
      <c r="IC98" s="1" t="s">
        <v>249</v>
      </c>
      <c r="ID98" s="1">
        <v>45</v>
      </c>
      <c r="IE98" s="3" t="s">
        <v>53</v>
      </c>
    </row>
    <row r="99" spans="1:237" ht="42.75">
      <c r="A99" s="68">
        <v>9.14</v>
      </c>
      <c r="B99" s="69" t="s">
        <v>155</v>
      </c>
      <c r="C99" s="39" t="s">
        <v>250</v>
      </c>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IA99" s="1">
        <v>9.14</v>
      </c>
      <c r="IB99" s="1" t="s">
        <v>155</v>
      </c>
      <c r="IC99" s="1" t="s">
        <v>250</v>
      </c>
    </row>
    <row r="100" spans="1:239" ht="57">
      <c r="A100" s="68">
        <v>9.15</v>
      </c>
      <c r="B100" s="69" t="s">
        <v>156</v>
      </c>
      <c r="C100" s="39" t="s">
        <v>251</v>
      </c>
      <c r="D100" s="70">
        <v>2525</v>
      </c>
      <c r="E100" s="71" t="s">
        <v>53</v>
      </c>
      <c r="F100" s="72">
        <v>141.29</v>
      </c>
      <c r="G100" s="50">
        <v>30600</v>
      </c>
      <c r="H100" s="50"/>
      <c r="I100" s="51" t="s">
        <v>38</v>
      </c>
      <c r="J100" s="52">
        <f t="shared" si="13"/>
        <v>1</v>
      </c>
      <c r="K100" s="50" t="s">
        <v>39</v>
      </c>
      <c r="L100" s="50" t="s">
        <v>4</v>
      </c>
      <c r="M100" s="53"/>
      <c r="N100" s="50"/>
      <c r="O100" s="50"/>
      <c r="P100" s="54"/>
      <c r="Q100" s="50"/>
      <c r="R100" s="50"/>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42">
        <f t="shared" si="14"/>
        <v>356757</v>
      </c>
      <c r="BB100" s="56">
        <f t="shared" si="15"/>
        <v>356757</v>
      </c>
      <c r="BC100" s="57" t="str">
        <f t="shared" si="16"/>
        <v>INR  Three Lakh Fifty Six Thousand Seven Hundred &amp; Fifty Seven  Only</v>
      </c>
      <c r="IA100" s="1">
        <v>9.15</v>
      </c>
      <c r="IB100" s="1" t="s">
        <v>156</v>
      </c>
      <c r="IC100" s="1" t="s">
        <v>251</v>
      </c>
      <c r="ID100" s="1">
        <v>2525</v>
      </c>
      <c r="IE100" s="3" t="s">
        <v>53</v>
      </c>
    </row>
    <row r="101" spans="1:237" ht="42.75">
      <c r="A101" s="68">
        <v>9.16</v>
      </c>
      <c r="B101" s="69" t="s">
        <v>91</v>
      </c>
      <c r="C101" s="39" t="s">
        <v>252</v>
      </c>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IA101" s="1">
        <v>9.16</v>
      </c>
      <c r="IB101" s="1" t="s">
        <v>91</v>
      </c>
      <c r="IC101" s="1" t="s">
        <v>252</v>
      </c>
    </row>
    <row r="102" spans="1:239" ht="18.75" customHeight="1">
      <c r="A102" s="68">
        <v>9.17</v>
      </c>
      <c r="B102" s="69" t="s">
        <v>78</v>
      </c>
      <c r="C102" s="39" t="s">
        <v>253</v>
      </c>
      <c r="D102" s="70">
        <v>650</v>
      </c>
      <c r="E102" s="71" t="s">
        <v>53</v>
      </c>
      <c r="F102" s="72">
        <v>106.57</v>
      </c>
      <c r="G102" s="50">
        <v>30600</v>
      </c>
      <c r="H102" s="50"/>
      <c r="I102" s="51" t="s">
        <v>38</v>
      </c>
      <c r="J102" s="52">
        <f t="shared" si="13"/>
        <v>1</v>
      </c>
      <c r="K102" s="50" t="s">
        <v>39</v>
      </c>
      <c r="L102" s="50" t="s">
        <v>4</v>
      </c>
      <c r="M102" s="53"/>
      <c r="N102" s="50"/>
      <c r="O102" s="50"/>
      <c r="P102" s="54"/>
      <c r="Q102" s="50"/>
      <c r="R102" s="50"/>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42">
        <f t="shared" si="14"/>
        <v>69271</v>
      </c>
      <c r="BB102" s="56">
        <f t="shared" si="15"/>
        <v>69271</v>
      </c>
      <c r="BC102" s="57" t="str">
        <f t="shared" si="16"/>
        <v>INR  Sixty Nine Thousand Two Hundred &amp; Seventy One  Only</v>
      </c>
      <c r="IA102" s="1">
        <v>9.17</v>
      </c>
      <c r="IB102" s="1" t="s">
        <v>78</v>
      </c>
      <c r="IC102" s="1" t="s">
        <v>253</v>
      </c>
      <c r="ID102" s="1">
        <v>650</v>
      </c>
      <c r="IE102" s="3" t="s">
        <v>53</v>
      </c>
    </row>
    <row r="103" spans="1:237" ht="42.75">
      <c r="A103" s="68">
        <v>9.18</v>
      </c>
      <c r="B103" s="69" t="s">
        <v>157</v>
      </c>
      <c r="C103" s="39" t="s">
        <v>254</v>
      </c>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IA103" s="1">
        <v>9.18</v>
      </c>
      <c r="IB103" s="1" t="s">
        <v>157</v>
      </c>
      <c r="IC103" s="1" t="s">
        <v>254</v>
      </c>
    </row>
    <row r="104" spans="1:239" ht="57">
      <c r="A104" s="68">
        <v>9.19</v>
      </c>
      <c r="B104" s="69" t="s">
        <v>158</v>
      </c>
      <c r="C104" s="39" t="s">
        <v>255</v>
      </c>
      <c r="D104" s="70">
        <v>3</v>
      </c>
      <c r="E104" s="71" t="s">
        <v>53</v>
      </c>
      <c r="F104" s="72">
        <v>155.32</v>
      </c>
      <c r="G104" s="40"/>
      <c r="H104" s="24"/>
      <c r="I104" s="47" t="s">
        <v>38</v>
      </c>
      <c r="J104" s="48">
        <f t="shared" si="13"/>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60"/>
      <c r="BA104" s="42">
        <f t="shared" si="14"/>
        <v>466</v>
      </c>
      <c r="BB104" s="61">
        <f t="shared" si="15"/>
        <v>466</v>
      </c>
      <c r="BC104" s="57" t="str">
        <f t="shared" si="16"/>
        <v>INR  Four Hundred &amp; Sixty Six  Only</v>
      </c>
      <c r="IA104" s="1">
        <v>9.19</v>
      </c>
      <c r="IB104" s="1" t="s">
        <v>158</v>
      </c>
      <c r="IC104" s="1" t="s">
        <v>255</v>
      </c>
      <c r="ID104" s="1">
        <v>3</v>
      </c>
      <c r="IE104" s="3" t="s">
        <v>53</v>
      </c>
    </row>
    <row r="105" spans="1:239" ht="85.5">
      <c r="A105" s="68">
        <v>9.2</v>
      </c>
      <c r="B105" s="69" t="s">
        <v>159</v>
      </c>
      <c r="C105" s="39" t="s">
        <v>256</v>
      </c>
      <c r="D105" s="70">
        <v>45</v>
      </c>
      <c r="E105" s="71" t="s">
        <v>53</v>
      </c>
      <c r="F105" s="72">
        <v>100.96</v>
      </c>
      <c r="G105" s="62">
        <v>7563</v>
      </c>
      <c r="H105" s="50"/>
      <c r="I105" s="51" t="s">
        <v>38</v>
      </c>
      <c r="J105" s="52">
        <f t="shared" si="13"/>
        <v>1</v>
      </c>
      <c r="K105" s="50" t="s">
        <v>39</v>
      </c>
      <c r="L105" s="50" t="s">
        <v>4</v>
      </c>
      <c r="M105" s="53"/>
      <c r="N105" s="50"/>
      <c r="O105" s="50"/>
      <c r="P105" s="54"/>
      <c r="Q105" s="50"/>
      <c r="R105" s="50"/>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42">
        <f t="shared" si="14"/>
        <v>4543</v>
      </c>
      <c r="BB105" s="56">
        <f t="shared" si="15"/>
        <v>4543</v>
      </c>
      <c r="BC105" s="57" t="str">
        <f t="shared" si="16"/>
        <v>INR  Four Thousand Five Hundred &amp; Forty Three  Only</v>
      </c>
      <c r="IA105" s="1">
        <v>9.2</v>
      </c>
      <c r="IB105" s="1" t="s">
        <v>159</v>
      </c>
      <c r="IC105" s="1" t="s">
        <v>256</v>
      </c>
      <c r="ID105" s="1">
        <v>45</v>
      </c>
      <c r="IE105" s="3" t="s">
        <v>53</v>
      </c>
    </row>
    <row r="106" spans="1:237" ht="15.75">
      <c r="A106" s="68">
        <v>10</v>
      </c>
      <c r="B106" s="69" t="s">
        <v>160</v>
      </c>
      <c r="C106" s="39" t="s">
        <v>257</v>
      </c>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IA106" s="1">
        <v>10</v>
      </c>
      <c r="IB106" s="1" t="s">
        <v>160</v>
      </c>
      <c r="IC106" s="1" t="s">
        <v>257</v>
      </c>
    </row>
    <row r="107" spans="1:237" ht="85.5">
      <c r="A107" s="68">
        <v>10.01</v>
      </c>
      <c r="B107" s="69" t="s">
        <v>70</v>
      </c>
      <c r="C107" s="39" t="s">
        <v>258</v>
      </c>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IA107" s="1">
        <v>10.01</v>
      </c>
      <c r="IB107" s="1" t="s">
        <v>70</v>
      </c>
      <c r="IC107" s="1" t="s">
        <v>258</v>
      </c>
    </row>
    <row r="108" spans="1:239" ht="25.5" customHeight="1">
      <c r="A108" s="68">
        <v>10.02</v>
      </c>
      <c r="B108" s="69" t="s">
        <v>71</v>
      </c>
      <c r="C108" s="39" t="s">
        <v>259</v>
      </c>
      <c r="D108" s="70">
        <v>60</v>
      </c>
      <c r="E108" s="71" t="s">
        <v>68</v>
      </c>
      <c r="F108" s="72">
        <v>1288.82</v>
      </c>
      <c r="G108" s="40"/>
      <c r="H108" s="24"/>
      <c r="I108" s="47" t="s">
        <v>38</v>
      </c>
      <c r="J108" s="48">
        <f t="shared" si="13"/>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60"/>
      <c r="BA108" s="42">
        <f t="shared" si="14"/>
        <v>77329</v>
      </c>
      <c r="BB108" s="61">
        <f t="shared" si="15"/>
        <v>77329</v>
      </c>
      <c r="BC108" s="57" t="str">
        <f t="shared" si="16"/>
        <v>INR  Seventy Seven Thousand Three Hundred &amp; Twenty Nine  Only</v>
      </c>
      <c r="IA108" s="1">
        <v>10.02</v>
      </c>
      <c r="IB108" s="1" t="s">
        <v>71</v>
      </c>
      <c r="IC108" s="1" t="s">
        <v>259</v>
      </c>
      <c r="ID108" s="1">
        <v>60</v>
      </c>
      <c r="IE108" s="3" t="s">
        <v>68</v>
      </c>
    </row>
    <row r="109" spans="1:239" ht="85.5">
      <c r="A109" s="68">
        <v>10.03</v>
      </c>
      <c r="B109" s="69" t="s">
        <v>92</v>
      </c>
      <c r="C109" s="39" t="s">
        <v>260</v>
      </c>
      <c r="D109" s="70">
        <v>500</v>
      </c>
      <c r="E109" s="71" t="s">
        <v>93</v>
      </c>
      <c r="F109" s="72">
        <v>3.63</v>
      </c>
      <c r="G109" s="62">
        <v>7563</v>
      </c>
      <c r="H109" s="50"/>
      <c r="I109" s="51" t="s">
        <v>38</v>
      </c>
      <c r="J109" s="52">
        <f t="shared" si="13"/>
        <v>1</v>
      </c>
      <c r="K109" s="50" t="s">
        <v>39</v>
      </c>
      <c r="L109" s="50" t="s">
        <v>4</v>
      </c>
      <c r="M109" s="53"/>
      <c r="N109" s="50"/>
      <c r="O109" s="50"/>
      <c r="P109" s="54"/>
      <c r="Q109" s="50"/>
      <c r="R109" s="50"/>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42">
        <f t="shared" si="14"/>
        <v>1815</v>
      </c>
      <c r="BB109" s="56">
        <f t="shared" si="15"/>
        <v>1815</v>
      </c>
      <c r="BC109" s="57" t="str">
        <f t="shared" si="16"/>
        <v>INR  One Thousand Eight Hundred &amp; Fifteen  Only</v>
      </c>
      <c r="IA109" s="1">
        <v>10.03</v>
      </c>
      <c r="IB109" s="1" t="s">
        <v>92</v>
      </c>
      <c r="IC109" s="1" t="s">
        <v>260</v>
      </c>
      <c r="ID109" s="1">
        <v>500</v>
      </c>
      <c r="IE109" s="3" t="s">
        <v>93</v>
      </c>
    </row>
    <row r="110" spans="1:237" ht="15.75">
      <c r="A110" s="68">
        <v>11</v>
      </c>
      <c r="B110" s="69" t="s">
        <v>161</v>
      </c>
      <c r="C110" s="39" t="s">
        <v>261</v>
      </c>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IA110" s="1">
        <v>11</v>
      </c>
      <c r="IB110" s="1" t="s">
        <v>161</v>
      </c>
      <c r="IC110" s="1" t="s">
        <v>261</v>
      </c>
    </row>
    <row r="111" spans="1:237" ht="409.5">
      <c r="A111" s="68">
        <v>11.01</v>
      </c>
      <c r="B111" s="69" t="s">
        <v>162</v>
      </c>
      <c r="C111" s="39" t="s">
        <v>262</v>
      </c>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IA111" s="1">
        <v>11.01</v>
      </c>
      <c r="IB111" s="1" t="s">
        <v>162</v>
      </c>
      <c r="IC111" s="1" t="s">
        <v>262</v>
      </c>
    </row>
    <row r="112" spans="1:239" ht="42.75">
      <c r="A112" s="68">
        <v>11.02</v>
      </c>
      <c r="B112" s="69" t="s">
        <v>163</v>
      </c>
      <c r="C112" s="39" t="s">
        <v>263</v>
      </c>
      <c r="D112" s="70">
        <v>20</v>
      </c>
      <c r="E112" s="71" t="s">
        <v>53</v>
      </c>
      <c r="F112" s="72">
        <v>1226.21</v>
      </c>
      <c r="G112" s="40"/>
      <c r="H112" s="24"/>
      <c r="I112" s="47" t="s">
        <v>38</v>
      </c>
      <c r="J112" s="48">
        <f t="shared" si="13"/>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60"/>
      <c r="BA112" s="42">
        <f>ROUND(total_amount_ba($B$2,$D$2,D112,F112,J112,K112,M112),0)</f>
        <v>24524</v>
      </c>
      <c r="BB112" s="61">
        <f t="shared" si="15"/>
        <v>24524</v>
      </c>
      <c r="BC112" s="57" t="str">
        <f t="shared" si="16"/>
        <v>INR  Twenty Four Thousand Five Hundred &amp; Twenty Four  Only</v>
      </c>
      <c r="IA112" s="1">
        <v>11.02</v>
      </c>
      <c r="IB112" s="1" t="s">
        <v>163</v>
      </c>
      <c r="IC112" s="1" t="s">
        <v>263</v>
      </c>
      <c r="ID112" s="1">
        <v>20</v>
      </c>
      <c r="IE112" s="3" t="s">
        <v>53</v>
      </c>
    </row>
    <row r="113" spans="1:237" ht="15.75">
      <c r="A113" s="68">
        <v>12</v>
      </c>
      <c r="B113" s="69" t="s">
        <v>164</v>
      </c>
      <c r="C113" s="39" t="s">
        <v>264</v>
      </c>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IA113" s="1">
        <v>12</v>
      </c>
      <c r="IB113" s="1" t="s">
        <v>164</v>
      </c>
      <c r="IC113" s="1" t="s">
        <v>264</v>
      </c>
    </row>
    <row r="114" spans="1:239" ht="138" customHeight="1">
      <c r="A114" s="68">
        <v>12.01</v>
      </c>
      <c r="B114" s="69" t="s">
        <v>165</v>
      </c>
      <c r="C114" s="39" t="s">
        <v>265</v>
      </c>
      <c r="D114" s="70">
        <v>2</v>
      </c>
      <c r="E114" s="71" t="s">
        <v>170</v>
      </c>
      <c r="F114" s="72">
        <v>2019.24</v>
      </c>
      <c r="G114" s="40"/>
      <c r="H114" s="24"/>
      <c r="I114" s="47" t="s">
        <v>38</v>
      </c>
      <c r="J114" s="48">
        <f t="shared" si="13"/>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60"/>
      <c r="BA114" s="42">
        <f>ROUND(total_amount_ba($B$2,$D$2,D114,F114,J114,K114,M114),0)</f>
        <v>4038</v>
      </c>
      <c r="BB114" s="61">
        <f t="shared" si="15"/>
        <v>4038</v>
      </c>
      <c r="BC114" s="57" t="str">
        <f t="shared" si="16"/>
        <v>INR  Four Thousand  &amp;Thirty Eight  Only</v>
      </c>
      <c r="IA114" s="1">
        <v>12.01</v>
      </c>
      <c r="IB114" s="73" t="s">
        <v>165</v>
      </c>
      <c r="IC114" s="1" t="s">
        <v>265</v>
      </c>
      <c r="ID114" s="1">
        <v>2</v>
      </c>
      <c r="IE114" s="3" t="s">
        <v>170</v>
      </c>
    </row>
    <row r="115" spans="1:239" ht="28.5">
      <c r="A115" s="68">
        <v>12.02</v>
      </c>
      <c r="B115" s="69" t="s">
        <v>166</v>
      </c>
      <c r="C115" s="39" t="s">
        <v>266</v>
      </c>
      <c r="D115" s="70">
        <v>4</v>
      </c>
      <c r="E115" s="71" t="s">
        <v>171</v>
      </c>
      <c r="F115" s="72">
        <v>29.37</v>
      </c>
      <c r="G115" s="40"/>
      <c r="H115" s="24"/>
      <c r="I115" s="47" t="s">
        <v>38</v>
      </c>
      <c r="J115" s="48">
        <f t="shared" si="13"/>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60"/>
      <c r="BA115" s="42">
        <f>ROUND(total_amount_ba($B$2,$D$2,D115,F115,J115,K115,M115),0)</f>
        <v>117</v>
      </c>
      <c r="BB115" s="61">
        <f t="shared" si="15"/>
        <v>117</v>
      </c>
      <c r="BC115" s="57" t="str">
        <f t="shared" si="16"/>
        <v>INR  One Hundred &amp; Seventeen  Only</v>
      </c>
      <c r="IA115" s="1">
        <v>12.02</v>
      </c>
      <c r="IB115" s="1" t="s">
        <v>166</v>
      </c>
      <c r="IC115" s="1" t="s">
        <v>266</v>
      </c>
      <c r="ID115" s="1">
        <v>4</v>
      </c>
      <c r="IE115" s="3" t="s">
        <v>171</v>
      </c>
    </row>
    <row r="116" spans="1:239" ht="29.25" customHeight="1">
      <c r="A116" s="68">
        <v>12.03</v>
      </c>
      <c r="B116" s="69" t="s">
        <v>167</v>
      </c>
      <c r="C116" s="39" t="s">
        <v>267</v>
      </c>
      <c r="D116" s="70">
        <v>1500</v>
      </c>
      <c r="E116" s="71" t="s">
        <v>69</v>
      </c>
      <c r="F116" s="72">
        <v>2.63</v>
      </c>
      <c r="G116" s="67">
        <v>251680</v>
      </c>
      <c r="H116" s="50"/>
      <c r="I116" s="51" t="s">
        <v>38</v>
      </c>
      <c r="J116" s="52">
        <f t="shared" si="13"/>
        <v>1</v>
      </c>
      <c r="K116" s="50" t="s">
        <v>39</v>
      </c>
      <c r="L116" s="50" t="s">
        <v>4</v>
      </c>
      <c r="M116" s="53"/>
      <c r="N116" s="50"/>
      <c r="O116" s="50"/>
      <c r="P116" s="54"/>
      <c r="Q116" s="50"/>
      <c r="R116" s="50"/>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42">
        <f>ROUND(total_amount_ba($B$2,$D$2,D116,F116,J116,K116,M116),0)</f>
        <v>3945</v>
      </c>
      <c r="BB116" s="56">
        <f t="shared" si="15"/>
        <v>3945</v>
      </c>
      <c r="BC116" s="57" t="str">
        <f t="shared" si="16"/>
        <v>INR  Three Thousand Nine Hundred &amp; Forty Five  Only</v>
      </c>
      <c r="IA116" s="1">
        <v>12.03</v>
      </c>
      <c r="IB116" s="73" t="s">
        <v>167</v>
      </c>
      <c r="IC116" s="1" t="s">
        <v>267</v>
      </c>
      <c r="ID116" s="1">
        <v>1500</v>
      </c>
      <c r="IE116" s="3" t="s">
        <v>69</v>
      </c>
    </row>
    <row r="117" spans="1:55" ht="42.75">
      <c r="A117" s="25" t="s">
        <v>46</v>
      </c>
      <c r="B117" s="26"/>
      <c r="C117" s="27"/>
      <c r="D117" s="43"/>
      <c r="E117" s="43"/>
      <c r="F117" s="43"/>
      <c r="G117" s="43"/>
      <c r="H117" s="63"/>
      <c r="I117" s="63"/>
      <c r="J117" s="63"/>
      <c r="K117" s="63"/>
      <c r="L117" s="64"/>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65">
        <f>SUM(BA13:BA116)</f>
        <v>5759211</v>
      </c>
      <c r="BB117" s="66">
        <f>SUM(BB13:BB116)</f>
        <v>5759211</v>
      </c>
      <c r="BC117" s="55" t="str">
        <f>SpellNumber($E$2,BB117)</f>
        <v>INR  Fifty Seven Lakh Fifty Nine Thousand Two Hundred &amp; Eleven  Only</v>
      </c>
    </row>
    <row r="118" spans="1:55" ht="27" customHeight="1">
      <c r="A118" s="26" t="s">
        <v>47</v>
      </c>
      <c r="B118" s="28"/>
      <c r="C118" s="29"/>
      <c r="D118" s="30"/>
      <c r="E118" s="44" t="s">
        <v>57</v>
      </c>
      <c r="F118" s="45"/>
      <c r="G118" s="31"/>
      <c r="H118" s="32"/>
      <c r="I118" s="32"/>
      <c r="J118" s="32"/>
      <c r="K118" s="33"/>
      <c r="L118" s="34"/>
      <c r="M118" s="35"/>
      <c r="N118" s="36"/>
      <c r="O118" s="22"/>
      <c r="P118" s="22"/>
      <c r="Q118" s="22"/>
      <c r="R118" s="22"/>
      <c r="S118" s="22"/>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7">
        <f>IF(ISBLANK(F118),0,IF(E118="Excess (+)",ROUND(BA117+(BA117*F118),2),IF(E118="Less (-)",ROUND(BA117+(BA117*F118*(-1)),2),IF(E118="At Par",BA117,0))))</f>
        <v>0</v>
      </c>
      <c r="BB118" s="38">
        <f>ROUND(BA118,0)</f>
        <v>0</v>
      </c>
      <c r="BC118" s="21" t="str">
        <f>SpellNumber($E$2,BB118)</f>
        <v>INR Zero Only</v>
      </c>
    </row>
    <row r="119" spans="1:55" ht="24.75" customHeight="1">
      <c r="A119" s="25" t="s">
        <v>48</v>
      </c>
      <c r="B119" s="25"/>
      <c r="C119" s="76" t="str">
        <f>SpellNumber($E$2,BB118)</f>
        <v>INR Zero Only</v>
      </c>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row>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sheetData>
  <sheetProtection password="9E83" sheet="1"/>
  <mergeCells count="56">
    <mergeCell ref="A9:BC9"/>
    <mergeCell ref="C119:BC119"/>
    <mergeCell ref="A1:L1"/>
    <mergeCell ref="A4:BC4"/>
    <mergeCell ref="A5:BC5"/>
    <mergeCell ref="A6:BC6"/>
    <mergeCell ref="A7:BC7"/>
    <mergeCell ref="B8:BC8"/>
    <mergeCell ref="D13:BC13"/>
    <mergeCell ref="D14:BC14"/>
    <mergeCell ref="D16:BC16"/>
    <mergeCell ref="D17:BC17"/>
    <mergeCell ref="D21:BC21"/>
    <mergeCell ref="D24:BC24"/>
    <mergeCell ref="D25:BC25"/>
    <mergeCell ref="D28:BC28"/>
    <mergeCell ref="D30:BC30"/>
    <mergeCell ref="D36:BC36"/>
    <mergeCell ref="D38:BC38"/>
    <mergeCell ref="D41:BC41"/>
    <mergeCell ref="D43:BC43"/>
    <mergeCell ref="D46:BC46"/>
    <mergeCell ref="D47:BC47"/>
    <mergeCell ref="D49:BC49"/>
    <mergeCell ref="D52:BC52"/>
    <mergeCell ref="D54:BC54"/>
    <mergeCell ref="D57:BC57"/>
    <mergeCell ref="D58:BC58"/>
    <mergeCell ref="D60:BC60"/>
    <mergeCell ref="D62:BC62"/>
    <mergeCell ref="D64:BC64"/>
    <mergeCell ref="D66:BC66"/>
    <mergeCell ref="D68:BC68"/>
    <mergeCell ref="D70:BC70"/>
    <mergeCell ref="D72:BC72"/>
    <mergeCell ref="D74:BC74"/>
    <mergeCell ref="D76:BC76"/>
    <mergeCell ref="D77:BC77"/>
    <mergeCell ref="D79:BC79"/>
    <mergeCell ref="D81:BC81"/>
    <mergeCell ref="D83:BC83"/>
    <mergeCell ref="D85:BC85"/>
    <mergeCell ref="D86:BC86"/>
    <mergeCell ref="D88:BC88"/>
    <mergeCell ref="D90:BC90"/>
    <mergeCell ref="D93:BC93"/>
    <mergeCell ref="D107:BC107"/>
    <mergeCell ref="D110:BC110"/>
    <mergeCell ref="D111:BC111"/>
    <mergeCell ref="D113:BC113"/>
    <mergeCell ref="D95:BC95"/>
    <mergeCell ref="D97:BC97"/>
    <mergeCell ref="D99:BC99"/>
    <mergeCell ref="D101:BC101"/>
    <mergeCell ref="D103:BC103"/>
    <mergeCell ref="D106:BC106"/>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8">
      <formula1>IF(E118="Select",-1,IF(E118="At Par",0,0))</formula1>
      <formula2>IF(E118="Select",-1,IF(E118="At Par",0,0.99))</formula2>
    </dataValidation>
    <dataValidation type="list" allowBlank="1" showErrorMessage="1" sqref="E11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8">
      <formula1>0</formula1>
      <formula2>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list" allowBlank="1" showErrorMessage="1" sqref="D13:D14 K15 D16:D17 K18:K20 D21 K22:K23 D24:D25 K26:K27 D28 K29 D30 K31:K35 D36 K37 D38 K39:K40 D41 K42 D43 K44:K45 D46:D47 K48 D49 K50:K51 D52 K53 D54 K55:K56 D57:D58 K59 D60 K61 D62 K63 D64 K65 D66 K67 D68 K69 D70 K71 D72 K73 D74 K75 D76:D77 K78 D79 K80 D81 K82 D83 K84 D85:D86 K87 D88 K89 D90 K91:K92 D93 K94 D95 K96 D97 K98 D99 K100 D101 K102 D103 K104:K105 D106:D107 K108:K109 D110:D111 K112 K114:K116 D11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20 G22:H23 G26:H27 G29:H29 G31:H35 G37:H37 G39:H40 G42:H42 G44:H45 G48:H48 G50:H51 G53:H53 G55:H56 G59:H59 G61:H61 G63:H63 G65:H65 G67:H67 G69:H69 G71:H71 G73:H73 G75:H75 G78:H78 G80:H80 G82:H82 G84:H84 G87:H87 G89:H89 G91:H92 G94:H94 G96:H96 G98:H98 G100:H100 G102:H102 G104:H105 G108:H109 G112:H112 G114:H116">
      <formula1>0</formula1>
      <formula2>999999999999999</formula2>
    </dataValidation>
    <dataValidation allowBlank="1" showInputMessage="1" showErrorMessage="1" promptTitle="Addition / Deduction" prompt="Please Choose the correct One" sqref="J15 J18:J20 J22:J23 J26:J27 J29 J31:J35 J37 J39:J40 J42 J44:J45 J48 J50:J51 J53 J55:J56 J59 J61 J63 J65 J67 J69 J71 J73 J75 J78 J80 J82 J84 J87 J89 J91:J92 J94 J96 J98 J100 J102 J104:J105 J108:J109 J112 J114:J116">
      <formula1>0</formula1>
      <formula2>0</formula2>
    </dataValidation>
    <dataValidation type="list" showErrorMessage="1" sqref="I15 I18:I20 I22:I23 I26:I27 I29 I31:I35 I37 I39:I40 I42 I44:I45 I48 I50:I51 I53 I55:I56 I59 I61 I63 I65 I67 I69 I71 I73 I75 I78 I80 I82 I84 I87 I89 I91:I92 I94 I96 I98 I100 I102 I104:I105 I108:I109 I112 I114:I1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20 N22:O23 N26:O27 N29:O29 N31:O35 N37:O37 N39:O40 N42:O42 N44:O45 N48:O48 N50:O51 N53:O53 N55:O56 N59:O59 N61:O61 N63:O63 N65:O65 N67:O67 N69:O69 N71:O71 N73:O73 N75:O75 N78:O78 N80:O80 N82:O82 N84:O84 N87:O87 N89:O89 N91:O92 N94:O94 N96:O96 N98:O98 N100:O100 N102:O102 N104:O105 N108:O109 N112:O112 N114:O1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20 R22:R23 R26:R27 R29 R31:R35 R37 R39:R40 R42 R44:R45 R48 R50:R51 R53 R55:R56 R59 R61 R63 R65 R67 R69 R71 R73 R75 R78 R80 R82 R84 R87 R89 R91:R92 R94 R96 R98 R100 R102 R104:R105 R108:R109 R112 R114:R1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20 Q22:Q23 Q26:Q27 Q29 Q31:Q35 Q37 Q39:Q40 Q42 Q44:Q45 Q48 Q50:Q51 Q53 Q55:Q56 Q59 Q61 Q63 Q65 Q67 Q69 Q71 Q73 Q75 Q78 Q80 Q82 Q84 Q87 Q89 Q91:Q92 Q94 Q96 Q98 Q100 Q102 Q104:Q105 Q108:Q109 Q112 Q114:Q1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20 M22:M23 M26:M27 M29 M31:M35 M37 M39:M40 M42 M44:M45 M48 M50:M51 M53 M55:M56 M59 M61 M63 M65 M67 M69 M71 M73 M75 M78 M80 M82 M84 M87 M89 M91:M92 M94 M96 M98 M100 M102 M104:M105 M108:M109 M112 M114:M116">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20 D22:D23 D26:D27 D29 D31:D35 D37 D39:D40 D42 D44:D45 D48 D50:D51 D53 D55:D56 D59 D61 D63 D65 D67 D69 D71 D73 D75 D78 D80 D82 D84 D87 D89 D91:D92 D94 D96 D98 D100 D102 D104:D105 D108:D109 D112 D114:D116">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6 L115">
      <formula1>"INR"</formula1>
    </dataValidation>
    <dataValidation allowBlank="1" showInputMessage="1" showErrorMessage="1" promptTitle="Itemcode/Make" prompt="Please enter text" sqref="C13:C116">
      <formula1>0</formula1>
      <formula2>0</formula2>
    </dataValidation>
    <dataValidation type="decimal" allowBlank="1" showInputMessage="1" showErrorMessage="1" errorTitle="Invalid Entry" error="Only Numeric Values are allowed. " sqref="A13:A11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20 F22:F23 F26:F27 F29 F31:F35 F37 F39:F40 F42 F44:F45 F48 F50:F51 F53 F55:F56 F59 F61 F63 F65 F67 F69 F71 F73 F75 F78 F80 F82 F84 F87 F89 F91:F92 F94 F96 F98 F100 F102 F104:F105 F108:F109 F112 F114:F116">
      <formula1>0</formula1>
      <formula2>999999999999999</formula2>
    </dataValidation>
  </dataValidations>
  <printOptions/>
  <pageMargins left="0.45" right="0.2" top="0.75" bottom="0.75" header="0.511805555555556" footer="0.511805555555556"/>
  <pageSetup fitToHeight="0" fitToWidth="1" horizontalDpi="300" verticalDpi="3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1" t="s">
        <v>49</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2020-01-03T05:23:22Z</cp:lastPrinted>
  <dcterms:created xsi:type="dcterms:W3CDTF">2009-01-30T06:42:42Z</dcterms:created>
  <dcterms:modified xsi:type="dcterms:W3CDTF">2020-01-03T05:23:51Z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