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'BoQ1'!$A$1:$BC$94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<sst xmlns="http://schemas.openxmlformats.org/spreadsheetml/2006/main" count="432" uniqueCount="133">
  <si>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</si>
  <si>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</si>
  <si>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</si>
  <si>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</si>
  <si>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</si>
  <si>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</si>
  <si>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</si>
  <si>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</si>
  <si>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</si>
  <si>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</si>
  <si>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</si>
  <si>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</si>
  <si>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</si>
  <si>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</si>
  <si>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</si>
  <si>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</si>
  <si>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</si>
  <si>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</si>
  <si>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</si>
  <si>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</si>
  <si>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</si>
  <si>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</si>
  <si>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</si>
  <si>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</si>
  <si>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</si>
  <si>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</si>
  <si>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</si>
  <si>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</si>
  <si>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</si>
  <si>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</si>
  <si>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</si>
  <si>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</si>
  <si>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</si>
  <si>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</si>
  <si>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</si>
  <si>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</si>
  <si>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</si>
  <si>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</si>
  <si>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</si>
  <si>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</si>
  <si>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</si>
  <si>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</si>
  <si>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</si>
  <si>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</si>
  <si>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</si>
  <si>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</si>
  <si>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</si>
  <si>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</si>
  <si>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</si>
  <si>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</si>
  <si>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1:2:4 (1 cement : 2 coarse sand (zone-III) derived from natural sources: 4 graded stone aggregate 20 mm nominal size derived from natural sources).</t>
  </si>
  <si>
    <t>Two or more coats on new work</t>
  </si>
  <si>
    <t>Nominal concrete 1:3:6 or richer mix (i/c equivalent design mix)</t>
  </si>
  <si>
    <t>kg</t>
  </si>
  <si>
    <t>110 mm diameter</t>
  </si>
  <si>
    <t>Cement mortar 1:6 (1 cement : 6 coarse sand)</t>
  </si>
  <si>
    <t>1:4 (1 cement: 4 fine sand)</t>
  </si>
  <si>
    <t>CONCRETE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</si>
  <si>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</si>
  <si>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150x10 mm</t>
  </si>
  <si>
    <t>Providing and applying white cement based putty of average thickness 1 mm, of approved brand and manufacturer, over the plastered wall surface to prepare the surface even and smooth complete.</t>
  </si>
  <si>
    <t>Old work (one or more coats)</t>
  </si>
  <si>
    <t>One or more coats on old work</t>
  </si>
  <si>
    <t>With cement mortar 1:4 (1cement: 4 coarse sand)</t>
  </si>
  <si>
    <t>Of area 3 sq. metres and below</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</si>
  <si>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</si>
  <si>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</si>
  <si>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Contract No:  06/C/D3/2022-23</t>
  </si>
  <si>
    <t>Name of Work: Minor Miscellaneous civil maintenace work in 222,223,451, KV, F/A- C 103, VFA Office &amp; 4005</t>
  </si>
  <si>
    <t>EARTH WORK</t>
  </si>
  <si>
    <t>Earth work in surface excavation not exceeding 30 cm in depth but exceeding 1.5 m in width as well as 10 sqm on plan including getting out and disposal of excavated earth upto 50 m and lift upto 1.5 m, as directed by Engineer-in- Charge:</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</si>
  <si>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</si>
  <si>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</si>
  <si>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Pipes, cables etc. exceeding 80 mm dia. but not exceeding 300 mm dia</t>
  </si>
  <si>
    <t>Filling available excavated earth (excluding rock) in trenches, plinth, sides of foundations etc. in layers not exceeding 20cm in depth, consolidating each deposited layer by ramming and watering, lead up to 50 m and lift upto 1.5 m.</t>
  </si>
  <si>
    <t>Providing and laying in position cement concrete of specified grade excluding the cost of centering and shuttering - All work up to plinth level :</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</si>
  <si>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</si>
  <si>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MASONRY WORK</t>
  </si>
  <si>
    <t>Brick work with common burnt clay F.P.S. (non modular) bricks of class designation 7.5 in foundation and plinth in:</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</si>
  <si>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</si>
  <si>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</si>
  <si>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</si>
  <si>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Area of slab upto 0.50 sqm</t>
  </si>
  <si>
    <t>Providing edge moulding to 18 mm thick marble stone counters, Vanities etc., including machine polishing to edge to give high gloss finish etc. complete as per design approved by Engineer-in-Charge.</t>
  </si>
  <si>
    <t>Granite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</si>
  <si>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</si>
  <si>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WOOD AND PVC WORK</t>
  </si>
  <si>
    <t>Providing and fixing aluminium sliding door bolts, ISI marked anodised (anodic coating not less than grade AC 10 as per IS : 1868), transparent or dyed to required colour or shade, with nuts and screws etc. complete :</t>
  </si>
  <si>
    <t>250x16 mm</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</si>
  <si>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</si>
  <si>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</si>
  <si>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125 mm</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</si>
  <si>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</si>
  <si>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</si>
  <si>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</si>
  <si>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</si>
  <si>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FLOORING</t>
  </si>
  <si>
    <t>Cement concrete pavement with 1:2:4 (1 cement : 2 coarse sand : 4 graded stone aggregate 20 mm nominal size), including finishing complete.</t>
  </si>
  <si>
    <t>ROOFING</t>
  </si>
  <si>
    <t>Providing and fixing on wall face unplasticised Rigid PVC rain water pipes conforming to IS : 13592 Type A, including jointing with seal ring conforming to IS : 5382, leaving 10 mm gap for thermal expansion, (i) Single socketed pipes.</t>
  </si>
  <si>
    <t>FINISHING</t>
  </si>
  <si>
    <t>15 mm cement plaster on rough side of single or half brick wall finished with a floating coat of neat cement of mix :</t>
  </si>
  <si>
    <t>Distempering with 1st quality acrylic distemper (ready mixed) having VOC content less than 50 gms/litre, of approved manufacturer, of required shade and colour complete, as per manufacturer's specification.</t>
  </si>
  <si>
    <t>Distempering with 1st quality acrylic distember (Ready mix) having VOC content less than 50 grams/ litre  of approved brand and manufacture to give an even shade :</t>
  </si>
  <si>
    <t>Painting with synthetic enamel paint of approved brand and manufacture of required colour to give an even shade :</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</si>
  <si>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</si>
  <si>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</si>
  <si>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DISMANTLING AND DEMOLISHING</t>
  </si>
  <si>
    <t>Demolishing cement concrete manually/ by mechanical means including disposal of material within 50 metres lead as per direction of Engineer - in - charge.</t>
  </si>
  <si>
    <t>Taking out doors, windows and clerestory window shutters (steel or wood) including stacking within 50 metres lead :</t>
  </si>
  <si>
    <t>SANITARY INSTALLATIONS</t>
  </si>
  <si>
    <t>Providing and fixing 600x450 mm beveled edge mirror of superior glass (of approved quality) complete with 6 mm thick hard board ground fixed to wooden cleats with C.P. brass screws and washers complete.</t>
  </si>
  <si>
    <t>WATER SUPPLY</t>
  </si>
  <si>
    <t>Providing and fixing uplasticised PVC connection pipe with brass unions :</t>
  </si>
  <si>
    <t>45 cm length</t>
  </si>
  <si>
    <t>15 mm nominal bore</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</si>
  <si>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</si>
  <si>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</si>
  <si>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DRAINAGE</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</si>
  <si>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</si>
  <si>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</si>
  <si>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</si>
  <si>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</si>
  <si>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</si>
  <si>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Powder coated aluminium (minimum thickness of powder coating 50 micron)</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</si>
  <si>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engineer-in-charge.</t>
  </si>
  <si>
    <t>Pre-laminated particle board with decorative lamination on one side and balancing lamination on other side</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</si>
  <si>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</si>
  <si>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</si>
  <si>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"Providing and fixing white vitreous china oval type wash basin of size 550 x 480 with 15mm C.P brass pillar tap, 32mm C.P brass waste of standard pattern.</t>
  </si>
  <si>
    <t>P/F C.P.Brass wall mixture with provision for overhead shower with 115 mm long bend pipe on upper side connecting legs and wall Flanges of ( Jaguar Make) code no con-273 knupr.</t>
  </si>
  <si>
    <t>Cum</t>
  </si>
  <si>
    <t>Each</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</si>
</sst>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9">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8"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8" fillId="0" borderId="15" xfId="0" applyFont="1" applyFill="1" applyBorder="1" applyAlignment="1">
      <alignment horizontal="left" vertical="top"/>
    </xf>
    <xf numFmtId="0" fontId="58" fillId="0" borderId="15" xfId="0" applyFont="1" applyFill="1" applyBorder="1" applyAlignment="1">
      <alignment horizontal="justify" vertical="top" wrapText="1"/>
    </xf>
    <xf numFmtId="0" fontId="58" fillId="0" borderId="15" xfId="0" applyFont="1" applyFill="1" applyBorder="1" applyAlignment="1">
      <alignment horizontal="center" vertical="top" wrapText="1"/>
    </xf>
    <xf numFmtId="2" fontId="58" fillId="0" borderId="15" xfId="0" applyNumberFormat="1" applyFont="1" applyFill="1" applyBorder="1" applyAlignment="1">
      <alignment vertical="top"/>
    </xf>
    <xf numFmtId="2" fontId="58" fillId="0" borderId="15" xfId="0" applyNumberFormat="1" applyFont="1" applyFill="1" applyBorder="1" applyAlignment="1">
      <alignment horizontal="lef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4" fillId="0" borderId="15" xfId="59" applyNumberFormat="1" applyFont="1" applyFill="1" applyBorder="1" applyAlignment="1">
      <alignment horizontal="justify" vertical="top" wrapText="1"/>
      <protection/>
    </xf>
    <xf numFmtId="0" fontId="58" fillId="0" borderId="15" xfId="0" applyFont="1" applyFill="1" applyBorder="1" applyAlignment="1">
      <alignment vertical="top"/>
    </xf>
    <xf numFmtId="0" fontId="4" fillId="0" borderId="0" xfId="56" applyNumberFormat="1" applyFont="1" applyFill="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94"/>
  <sheetViews>
    <sheetView showGridLines="0" view="pageBreakPreview" zoomScaleNormal="85" zoomScaleSheetLayoutView="100" zoomScalePageLayoutView="0" workbookViewId="0" topLeftCell="A8">
      <selection activeCell="A5" sqref="A5:BC5"/>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3" t="str">
        <f>B2&amp;" BoQ"</f>
        <v>Percentage BoQ</v>
      </c>
      <c r="B1" s="63"/>
      <c r="C1" s="63"/>
      <c r="D1" s="63"/>
      <c r="E1" s="63"/>
      <c r="F1" s="63"/>
      <c r="G1" s="63"/>
      <c r="H1" s="63"/>
      <c r="I1" s="63"/>
      <c r="J1" s="63"/>
      <c r="K1" s="63"/>
      <c r="L1" s="6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4" t="s">
        <v>42</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IE4" s="10"/>
      <c r="IF4" s="10"/>
      <c r="IG4" s="10"/>
      <c r="IH4" s="10"/>
      <c r="II4" s="10"/>
    </row>
    <row r="5" spans="1:243" s="9" customFormat="1" ht="30.75" customHeight="1">
      <c r="A5" s="64" t="s">
        <v>68</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IE5" s="10"/>
      <c r="IF5" s="10"/>
      <c r="IG5" s="10"/>
      <c r="IH5" s="10"/>
      <c r="II5" s="10"/>
    </row>
    <row r="6" spans="1:243" s="9" customFormat="1" ht="30.75" customHeight="1">
      <c r="A6" s="64" t="s">
        <v>67</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IE6" s="10"/>
      <c r="IF6" s="10"/>
      <c r="IG6" s="10"/>
      <c r="IH6" s="10"/>
      <c r="II6" s="10"/>
    </row>
    <row r="7" spans="1:243" s="9" customFormat="1" ht="29.25" customHeight="1" hidden="1">
      <c r="A7" s="65" t="s">
        <v>7</v>
      </c>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IE7" s="10"/>
      <c r="IF7" s="10"/>
      <c r="IG7" s="10"/>
      <c r="IH7" s="10"/>
      <c r="II7" s="10"/>
    </row>
    <row r="8" spans="1:243" s="12" customFormat="1" ht="72" customHeight="1">
      <c r="A8" s="11" t="s">
        <v>39</v>
      </c>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IE8" s="13"/>
      <c r="IF8" s="13"/>
      <c r="IG8" s="13"/>
      <c r="IH8" s="13"/>
      <c r="II8" s="13"/>
    </row>
    <row r="9" spans="1:243" s="14" customFormat="1" ht="61.5" customHeight="1">
      <c r="A9" s="66" t="s">
        <v>48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8</v>
      </c>
      <c r="B10" s="16" t="s">
        <v>9</v>
      </c>
      <c r="C10" s="16" t="s">
        <v>9</v>
      </c>
      <c r="D10" s="16" t="s">
        <v>8</v>
      </c>
      <c r="E10" s="16" t="s">
        <v>49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24.75" customHeight="1">
      <c r="A13" s="57">
        <v>1</v>
      </c>
      <c r="B13" s="58" t="s">
        <v>69</v>
      </c>
      <c r="C13" s="33"/>
      <c r="D13" s="67"/>
      <c r="E13" s="67"/>
      <c r="F13" s="67"/>
      <c r="G13" s="67"/>
      <c r="H13" s="67"/>
      <c r="I13" s="67"/>
      <c r="J13" s="67"/>
      <c r="K13" s="67"/>
      <c r="L13" s="67"/>
      <c r="M13" s="67"/>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IA13" s="21">
        <v>1</v>
      </c>
      <c r="IB13" s="21" t="s">
        <v>69</v>
      </c>
      <c r="IE13" s="22"/>
      <c r="IF13" s="22"/>
      <c r="IG13" s="22"/>
      <c r="IH13" s="22"/>
      <c r="II13" s="22"/>
    </row>
    <row r="14" spans="1:243" s="21" customFormat="1" ht="79.5" customHeight="1">
      <c r="A14" s="57">
        <v>1.01</v>
      </c>
      <c r="B14" s="58" t="s">
        <v>70</v>
      </c>
      <c r="C14" s="33"/>
      <c r="D14" s="67"/>
      <c r="E14" s="67"/>
      <c r="F14" s="67"/>
      <c r="G14" s="67"/>
      <c r="H14" s="67"/>
      <c r="I14" s="67"/>
      <c r="J14" s="67"/>
      <c r="K14" s="67"/>
      <c r="L14" s="67"/>
      <c r="M14" s="67"/>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IA14" s="21">
        <v>1.01</v>
      </c>
      <c r="IB14" s="21" t="s">
        <v>70</v>
      </c>
      <c r="IE14" s="22"/>
      <c r="IF14" s="22"/>
      <c r="IG14" s="22"/>
      <c r="IH14" s="22"/>
      <c r="II14" s="22"/>
    </row>
    <row r="15" spans="1:243" s="21" customFormat="1" ht="42.75">
      <c r="A15" s="57">
        <v>1.02</v>
      </c>
      <c r="B15" s="58" t="s">
        <v>71</v>
      </c>
      <c r="C15" s="33"/>
      <c r="D15" s="33">
        <v>16</v>
      </c>
      <c r="E15" s="59" t="s">
        <v>43</v>
      </c>
      <c r="F15" s="77">
        <v>81.15</v>
      </c>
      <c r="G15" s="43"/>
      <c r="H15" s="37"/>
      <c r="I15" s="38" t="s">
        <v>33</v>
      </c>
      <c r="J15" s="39">
        <f>IF(I15="Less(-)",-1,1)</f>
        <v>1</v>
      </c>
      <c r="K15" s="37" t="s">
        <v>34</v>
      </c>
      <c r="L15" s="37" t="s">
        <v>4</v>
      </c>
      <c r="M15" s="40"/>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total_amount_ba($B$2,$D$2,D15,F15,J15,K15,M15)</f>
        <v>1298.4</v>
      </c>
      <c r="BB15" s="51">
        <f>BA15+SUM(N15:AZ15)</f>
        <v>1298.4</v>
      </c>
      <c r="BC15" s="56" t="str">
        <f>SpellNumber(L15,BB15)</f>
        <v>INR  One Thousand Two Hundred &amp; Ninety Eight  and Paise Forty Only</v>
      </c>
      <c r="IA15" s="21">
        <v>1.02</v>
      </c>
      <c r="IB15" s="21" t="s">
        <v>71</v>
      </c>
      <c r="ID15" s="21">
        <v>16</v>
      </c>
      <c r="IE15" s="22" t="s">
        <v>43</v>
      </c>
      <c r="IF15" s="22"/>
      <c r="IG15" s="22"/>
      <c r="IH15" s="22"/>
      <c r="II15" s="22"/>
    </row>
    <row r="16" spans="1:243" s="21" customFormat="1" ht="141.75" customHeight="1">
      <c r="A16" s="57">
        <v>1.03</v>
      </c>
      <c r="B16" s="58" t="s">
        <v>72</v>
      </c>
      <c r="C16" s="33"/>
      <c r="D16" s="67"/>
      <c r="E16" s="67"/>
      <c r="F16" s="67"/>
      <c r="G16" s="67"/>
      <c r="H16" s="67"/>
      <c r="I16" s="67"/>
      <c r="J16" s="67"/>
      <c r="K16" s="67"/>
      <c r="L16" s="67"/>
      <c r="M16" s="67"/>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IA16" s="21">
        <v>1.03</v>
      </c>
      <c r="IB16" s="21" t="s">
        <v>72</v>
      </c>
      <c r="IE16" s="22"/>
      <c r="IF16" s="22"/>
      <c r="IG16" s="22"/>
      <c r="IH16" s="22"/>
      <c r="II16" s="22"/>
    </row>
    <row r="17" spans="1:243" s="21" customFormat="1" ht="15.75">
      <c r="A17" s="57">
        <v>1.04</v>
      </c>
      <c r="B17" s="58" t="s">
        <v>71</v>
      </c>
      <c r="C17" s="33"/>
      <c r="D17" s="67"/>
      <c r="E17" s="67"/>
      <c r="F17" s="67"/>
      <c r="G17" s="67"/>
      <c r="H17" s="67"/>
      <c r="I17" s="67"/>
      <c r="J17" s="67"/>
      <c r="K17" s="67"/>
      <c r="L17" s="67"/>
      <c r="M17" s="67"/>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IA17" s="21">
        <v>1.04</v>
      </c>
      <c r="IB17" s="21" t="s">
        <v>71</v>
      </c>
      <c r="IE17" s="22"/>
      <c r="IF17" s="22"/>
      <c r="IG17" s="22"/>
      <c r="IH17" s="22"/>
      <c r="II17" s="22"/>
    </row>
    <row r="18" spans="1:243" s="21" customFormat="1" ht="32.25" customHeight="1">
      <c r="A18" s="57">
        <v>1.05</v>
      </c>
      <c r="B18" s="58" t="s">
        <v>73</v>
      </c>
      <c r="C18" s="33"/>
      <c r="D18" s="33">
        <v>15</v>
      </c>
      <c r="E18" s="59" t="s">
        <v>44</v>
      </c>
      <c r="F18" s="77">
        <v>319.33</v>
      </c>
      <c r="G18" s="43"/>
      <c r="H18" s="37"/>
      <c r="I18" s="38" t="s">
        <v>33</v>
      </c>
      <c r="J18" s="39">
        <f aca="true" t="shared" si="0" ref="J16:J23">IF(I18="Less(-)",-1,1)</f>
        <v>1</v>
      </c>
      <c r="K18" s="37" t="s">
        <v>34</v>
      </c>
      <c r="L18" s="37" t="s">
        <v>4</v>
      </c>
      <c r="M18" s="40"/>
      <c r="N18" s="49"/>
      <c r="O18" s="49"/>
      <c r="P18" s="50"/>
      <c r="Q18" s="49"/>
      <c r="R18" s="49"/>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2">
        <f aca="true" t="shared" si="1" ref="BA16:BA23">total_amount_ba($B$2,$D$2,D18,F18,J18,K18,M18)</f>
        <v>4789.95</v>
      </c>
      <c r="BB18" s="51">
        <f aca="true" t="shared" si="2" ref="BB16:BB23">BA18+SUM(N18:AZ18)</f>
        <v>4789.95</v>
      </c>
      <c r="BC18" s="56" t="str">
        <f aca="true" t="shared" si="3" ref="BC16:BC23">SpellNumber(L18,BB18)</f>
        <v>INR  Four Thousand Seven Hundred &amp; Eighty Nine  and Paise Ninety Five Only</v>
      </c>
      <c r="IA18" s="21">
        <v>1.05</v>
      </c>
      <c r="IB18" s="21" t="s">
        <v>73</v>
      </c>
      <c r="ID18" s="21">
        <v>15</v>
      </c>
      <c r="IE18" s="22" t="s">
        <v>44</v>
      </c>
      <c r="IF18" s="22"/>
      <c r="IG18" s="22"/>
      <c r="IH18" s="22"/>
      <c r="II18" s="22"/>
    </row>
    <row r="19" spans="1:243" s="21" customFormat="1" ht="110.25">
      <c r="A19" s="57">
        <v>1.06</v>
      </c>
      <c r="B19" s="58" t="s">
        <v>74</v>
      </c>
      <c r="C19" s="33"/>
      <c r="D19" s="33">
        <v>6.5</v>
      </c>
      <c r="E19" s="59" t="s">
        <v>46</v>
      </c>
      <c r="F19" s="77">
        <v>192.59</v>
      </c>
      <c r="G19" s="43"/>
      <c r="H19" s="37"/>
      <c r="I19" s="38" t="s">
        <v>33</v>
      </c>
      <c r="J19" s="39">
        <f t="shared" si="0"/>
        <v>1</v>
      </c>
      <c r="K19" s="37" t="s">
        <v>34</v>
      </c>
      <c r="L19" s="37" t="s">
        <v>4</v>
      </c>
      <c r="M19" s="40"/>
      <c r="N19" s="49"/>
      <c r="O19" s="49"/>
      <c r="P19" s="50"/>
      <c r="Q19" s="49"/>
      <c r="R19" s="49"/>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2">
        <f t="shared" si="1"/>
        <v>1251.84</v>
      </c>
      <c r="BB19" s="51">
        <f t="shared" si="2"/>
        <v>1251.84</v>
      </c>
      <c r="BC19" s="56" t="str">
        <f t="shared" si="3"/>
        <v>INR  One Thousand Two Hundred &amp; Fifty One  and Paise Eighty Four Only</v>
      </c>
      <c r="IA19" s="21">
        <v>1.06</v>
      </c>
      <c r="IB19" s="21" t="s">
        <v>74</v>
      </c>
      <c r="ID19" s="21">
        <v>6.5</v>
      </c>
      <c r="IE19" s="22" t="s">
        <v>46</v>
      </c>
      <c r="IF19" s="22"/>
      <c r="IG19" s="22"/>
      <c r="IH19" s="22"/>
      <c r="II19" s="22"/>
    </row>
    <row r="20" spans="1:243" s="21" customFormat="1" ht="33" customHeight="1">
      <c r="A20" s="57">
        <v>2</v>
      </c>
      <c r="B20" s="58" t="s">
        <v>57</v>
      </c>
      <c r="C20" s="33"/>
      <c r="D20" s="67"/>
      <c r="E20" s="67"/>
      <c r="F20" s="67"/>
      <c r="G20" s="67"/>
      <c r="H20" s="67"/>
      <c r="I20" s="67"/>
      <c r="J20" s="67"/>
      <c r="K20" s="67"/>
      <c r="L20" s="67"/>
      <c r="M20" s="67"/>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IA20" s="21">
        <v>2</v>
      </c>
      <c r="IB20" s="21" t="s">
        <v>57</v>
      </c>
      <c r="IE20" s="22"/>
      <c r="IF20" s="22"/>
      <c r="IG20" s="22"/>
      <c r="IH20" s="22"/>
      <c r="II20" s="22"/>
    </row>
    <row r="21" spans="1:243" s="21" customFormat="1" ht="48.75" customHeight="1">
      <c r="A21" s="57">
        <v>2.01</v>
      </c>
      <c r="B21" s="58" t="s">
        <v>75</v>
      </c>
      <c r="C21" s="33"/>
      <c r="D21" s="67"/>
      <c r="E21" s="67"/>
      <c r="F21" s="67"/>
      <c r="G21" s="67"/>
      <c r="H21" s="67"/>
      <c r="I21" s="67"/>
      <c r="J21" s="67"/>
      <c r="K21" s="67"/>
      <c r="L21" s="67"/>
      <c r="M21" s="67"/>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IA21" s="21">
        <v>2.01</v>
      </c>
      <c r="IB21" s="21" t="s">
        <v>75</v>
      </c>
      <c r="IE21" s="22"/>
      <c r="IF21" s="22"/>
      <c r="IG21" s="22"/>
      <c r="IH21" s="22"/>
      <c r="II21" s="22"/>
    </row>
    <row r="22" spans="1:243" s="21" customFormat="1" ht="78.75">
      <c r="A22" s="57">
        <v>2.02</v>
      </c>
      <c r="B22" s="58" t="s">
        <v>50</v>
      </c>
      <c r="C22" s="33"/>
      <c r="D22" s="33">
        <v>0.5</v>
      </c>
      <c r="E22" s="59" t="s">
        <v>46</v>
      </c>
      <c r="F22" s="60">
        <v>5952.3</v>
      </c>
      <c r="G22" s="43"/>
      <c r="H22" s="37"/>
      <c r="I22" s="38" t="s">
        <v>33</v>
      </c>
      <c r="J22" s="39">
        <f t="shared" si="0"/>
        <v>1</v>
      </c>
      <c r="K22" s="37" t="s">
        <v>34</v>
      </c>
      <c r="L22" s="37" t="s">
        <v>4</v>
      </c>
      <c r="M22" s="40"/>
      <c r="N22" s="49"/>
      <c r="O22" s="49"/>
      <c r="P22" s="50"/>
      <c r="Q22" s="49"/>
      <c r="R22" s="49"/>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2">
        <f t="shared" si="1"/>
        <v>2976.15</v>
      </c>
      <c r="BB22" s="51">
        <f t="shared" si="2"/>
        <v>2976.15</v>
      </c>
      <c r="BC22" s="56" t="str">
        <f t="shared" si="3"/>
        <v>INR  Two Thousand Nine Hundred &amp; Seventy Six  and Paise Fifteen Only</v>
      </c>
      <c r="IA22" s="21">
        <v>2.02</v>
      </c>
      <c r="IB22" s="21" t="s">
        <v>50</v>
      </c>
      <c r="ID22" s="21">
        <v>0.5</v>
      </c>
      <c r="IE22" s="22" t="s">
        <v>46</v>
      </c>
      <c r="IF22" s="22"/>
      <c r="IG22" s="22"/>
      <c r="IH22" s="22"/>
      <c r="II22" s="22"/>
    </row>
    <row r="23" spans="1:243" s="21" customFormat="1" ht="267.75">
      <c r="A23" s="57">
        <v>2.03</v>
      </c>
      <c r="B23" s="58" t="s">
        <v>76</v>
      </c>
      <c r="C23" s="33"/>
      <c r="D23" s="33">
        <v>3</v>
      </c>
      <c r="E23" s="59" t="s">
        <v>43</v>
      </c>
      <c r="F23" s="60">
        <v>538.4</v>
      </c>
      <c r="G23" s="43"/>
      <c r="H23" s="37"/>
      <c r="I23" s="38" t="s">
        <v>33</v>
      </c>
      <c r="J23" s="39">
        <f t="shared" si="0"/>
        <v>1</v>
      </c>
      <c r="K23" s="37" t="s">
        <v>34</v>
      </c>
      <c r="L23" s="37" t="s">
        <v>4</v>
      </c>
      <c r="M23" s="40"/>
      <c r="N23" s="49"/>
      <c r="O23" s="49"/>
      <c r="P23" s="50"/>
      <c r="Q23" s="49"/>
      <c r="R23" s="49"/>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2">
        <f t="shared" si="1"/>
        <v>1615.2</v>
      </c>
      <c r="BB23" s="51">
        <f t="shared" si="2"/>
        <v>1615.2</v>
      </c>
      <c r="BC23" s="56" t="str">
        <f t="shared" si="3"/>
        <v>INR  One Thousand Six Hundred &amp; Fifteen  and Paise Twenty Only</v>
      </c>
      <c r="IA23" s="21">
        <v>2.03</v>
      </c>
      <c r="IB23" s="21" t="s">
        <v>76</v>
      </c>
      <c r="ID23" s="21">
        <v>3</v>
      </c>
      <c r="IE23" s="22" t="s">
        <v>43</v>
      </c>
      <c r="IF23" s="22"/>
      <c r="IG23" s="22"/>
      <c r="IH23" s="22"/>
      <c r="II23" s="22"/>
    </row>
    <row r="24" spans="1:243" s="21" customFormat="1" ht="18" customHeight="1">
      <c r="A24" s="57">
        <v>3</v>
      </c>
      <c r="B24" s="58" t="s">
        <v>77</v>
      </c>
      <c r="C24" s="33"/>
      <c r="D24" s="67"/>
      <c r="E24" s="67"/>
      <c r="F24" s="67"/>
      <c r="G24" s="67"/>
      <c r="H24" s="67"/>
      <c r="I24" s="67"/>
      <c r="J24" s="67"/>
      <c r="K24" s="67"/>
      <c r="L24" s="67"/>
      <c r="M24" s="67"/>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IA24" s="21">
        <v>3</v>
      </c>
      <c r="IB24" s="21" t="s">
        <v>77</v>
      </c>
      <c r="IE24" s="22"/>
      <c r="IF24" s="22"/>
      <c r="IG24" s="22"/>
      <c r="IH24" s="22"/>
      <c r="II24" s="22"/>
    </row>
    <row r="25" spans="1:243" s="21" customFormat="1" ht="63">
      <c r="A25" s="57">
        <v>3.01</v>
      </c>
      <c r="B25" s="58" t="s">
        <v>78</v>
      </c>
      <c r="C25" s="33"/>
      <c r="D25" s="67"/>
      <c r="E25" s="67"/>
      <c r="F25" s="67"/>
      <c r="G25" s="67"/>
      <c r="H25" s="67"/>
      <c r="I25" s="67"/>
      <c r="J25" s="67"/>
      <c r="K25" s="67"/>
      <c r="L25" s="67"/>
      <c r="M25" s="67"/>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IA25" s="21">
        <v>3.01</v>
      </c>
      <c r="IB25" s="21" t="s">
        <v>78</v>
      </c>
      <c r="IE25" s="22"/>
      <c r="IF25" s="22"/>
      <c r="IG25" s="22"/>
      <c r="IH25" s="22"/>
      <c r="II25" s="22"/>
    </row>
    <row r="26" spans="1:243" s="21" customFormat="1" ht="31.5" customHeight="1">
      <c r="A26" s="57">
        <v>3.02</v>
      </c>
      <c r="B26" s="58" t="s">
        <v>55</v>
      </c>
      <c r="C26" s="33"/>
      <c r="D26" s="33">
        <v>3</v>
      </c>
      <c r="E26" s="59" t="s">
        <v>46</v>
      </c>
      <c r="F26" s="60">
        <v>5398.9</v>
      </c>
      <c r="G26" s="43"/>
      <c r="H26" s="37"/>
      <c r="I26" s="38" t="s">
        <v>33</v>
      </c>
      <c r="J26" s="39">
        <f>IF(I26="Less(-)",-1,1)</f>
        <v>1</v>
      </c>
      <c r="K26" s="37" t="s">
        <v>34</v>
      </c>
      <c r="L26" s="37" t="s">
        <v>4</v>
      </c>
      <c r="M26" s="40"/>
      <c r="N26" s="49"/>
      <c r="O26" s="49"/>
      <c r="P26" s="50"/>
      <c r="Q26" s="49"/>
      <c r="R26" s="49"/>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2">
        <f>total_amount_ba($B$2,$D$2,D26,F26,J26,K26,M26)</f>
        <v>16196.7</v>
      </c>
      <c r="BB26" s="51">
        <f>BA26+SUM(N26:AZ26)</f>
        <v>16196.7</v>
      </c>
      <c r="BC26" s="56" t="str">
        <f>SpellNumber(L26,BB26)</f>
        <v>INR  Sixteen Thousand One Hundred &amp; Ninety Six  and Paise Seventy Only</v>
      </c>
      <c r="IA26" s="21">
        <v>3.02</v>
      </c>
      <c r="IB26" s="21" t="s">
        <v>55</v>
      </c>
      <c r="ID26" s="21">
        <v>3</v>
      </c>
      <c r="IE26" s="22" t="s">
        <v>46</v>
      </c>
      <c r="IF26" s="22"/>
      <c r="IG26" s="22"/>
      <c r="IH26" s="22"/>
      <c r="II26" s="22"/>
    </row>
    <row r="27" spans="1:243" s="21" customFormat="1" ht="31.5" customHeight="1">
      <c r="A27" s="57">
        <v>4</v>
      </c>
      <c r="B27" s="58" t="s">
        <v>79</v>
      </c>
      <c r="C27" s="33"/>
      <c r="D27" s="67"/>
      <c r="E27" s="67"/>
      <c r="F27" s="67"/>
      <c r="G27" s="67"/>
      <c r="H27" s="67"/>
      <c r="I27" s="67"/>
      <c r="J27" s="67"/>
      <c r="K27" s="67"/>
      <c r="L27" s="67"/>
      <c r="M27" s="67"/>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IA27" s="21">
        <v>4</v>
      </c>
      <c r="IB27" s="21" t="s">
        <v>79</v>
      </c>
      <c r="IE27" s="22"/>
      <c r="IF27" s="22"/>
      <c r="IG27" s="22"/>
      <c r="IH27" s="22"/>
      <c r="II27" s="22"/>
    </row>
    <row r="28" spans="1:243" s="21" customFormat="1" ht="236.25">
      <c r="A28" s="57">
        <v>4.01</v>
      </c>
      <c r="B28" s="58" t="s">
        <v>80</v>
      </c>
      <c r="C28" s="33"/>
      <c r="D28" s="67"/>
      <c r="E28" s="67"/>
      <c r="F28" s="67"/>
      <c r="G28" s="67"/>
      <c r="H28" s="67"/>
      <c r="I28" s="67"/>
      <c r="J28" s="67"/>
      <c r="K28" s="67"/>
      <c r="L28" s="67"/>
      <c r="M28" s="67"/>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IA28" s="21">
        <v>4.01</v>
      </c>
      <c r="IB28" s="21" t="s">
        <v>80</v>
      </c>
      <c r="IE28" s="22"/>
      <c r="IF28" s="22"/>
      <c r="IG28" s="22"/>
      <c r="IH28" s="22"/>
      <c r="II28" s="22"/>
    </row>
    <row r="29" spans="1:243" s="21" customFormat="1" ht="16.5" customHeight="1">
      <c r="A29" s="61">
        <v>4.02</v>
      </c>
      <c r="B29" s="58" t="s">
        <v>81</v>
      </c>
      <c r="C29" s="33"/>
      <c r="D29" s="67"/>
      <c r="E29" s="67"/>
      <c r="F29" s="67"/>
      <c r="G29" s="67"/>
      <c r="H29" s="67"/>
      <c r="I29" s="67"/>
      <c r="J29" s="67"/>
      <c r="K29" s="67"/>
      <c r="L29" s="67"/>
      <c r="M29" s="67"/>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IA29" s="21">
        <v>4.02</v>
      </c>
      <c r="IB29" s="21" t="s">
        <v>81</v>
      </c>
      <c r="IE29" s="22"/>
      <c r="IF29" s="22"/>
      <c r="IG29" s="22"/>
      <c r="IH29" s="22"/>
      <c r="II29" s="22"/>
    </row>
    <row r="30" spans="1:243" s="21" customFormat="1" ht="31.5" customHeight="1">
      <c r="A30" s="57">
        <v>4.03</v>
      </c>
      <c r="B30" s="58" t="s">
        <v>82</v>
      </c>
      <c r="C30" s="33"/>
      <c r="D30" s="33">
        <v>1</v>
      </c>
      <c r="E30" s="59" t="s">
        <v>43</v>
      </c>
      <c r="F30" s="77">
        <v>3697.81</v>
      </c>
      <c r="G30" s="43"/>
      <c r="H30" s="37"/>
      <c r="I30" s="38" t="s">
        <v>33</v>
      </c>
      <c r="J30" s="39">
        <f>IF(I30="Less(-)",-1,1)</f>
        <v>1</v>
      </c>
      <c r="K30" s="37" t="s">
        <v>34</v>
      </c>
      <c r="L30" s="37" t="s">
        <v>4</v>
      </c>
      <c r="M30" s="40"/>
      <c r="N30" s="49"/>
      <c r="O30" s="49"/>
      <c r="P30" s="50"/>
      <c r="Q30" s="49"/>
      <c r="R30" s="49"/>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2">
        <f>total_amount_ba($B$2,$D$2,D30,F30,J30,K30,M30)</f>
        <v>3697.81</v>
      </c>
      <c r="BB30" s="51">
        <f>BA30+SUM(N30:AZ30)</f>
        <v>3697.81</v>
      </c>
      <c r="BC30" s="56" t="str">
        <f>SpellNumber(L30,BB30)</f>
        <v>INR  Three Thousand Six Hundred &amp; Ninety Seven  and Paise Eighty One Only</v>
      </c>
      <c r="IA30" s="21">
        <v>4.03</v>
      </c>
      <c r="IB30" s="21" t="s">
        <v>82</v>
      </c>
      <c r="ID30" s="21">
        <v>1</v>
      </c>
      <c r="IE30" s="22" t="s">
        <v>43</v>
      </c>
      <c r="IF30" s="22"/>
      <c r="IG30" s="22"/>
      <c r="IH30" s="22"/>
      <c r="II30" s="22"/>
    </row>
    <row r="31" spans="1:243" s="21" customFormat="1" ht="94.5">
      <c r="A31" s="57">
        <v>4.04</v>
      </c>
      <c r="B31" s="58" t="s">
        <v>83</v>
      </c>
      <c r="C31" s="33"/>
      <c r="D31" s="67"/>
      <c r="E31" s="67"/>
      <c r="F31" s="67"/>
      <c r="G31" s="67"/>
      <c r="H31" s="67"/>
      <c r="I31" s="67"/>
      <c r="J31" s="67"/>
      <c r="K31" s="67"/>
      <c r="L31" s="67"/>
      <c r="M31" s="67"/>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IA31" s="21">
        <v>4.04</v>
      </c>
      <c r="IB31" s="21" t="s">
        <v>83</v>
      </c>
      <c r="IE31" s="22"/>
      <c r="IF31" s="22"/>
      <c r="IG31" s="22"/>
      <c r="IH31" s="22"/>
      <c r="II31" s="22"/>
    </row>
    <row r="32" spans="1:243" s="21" customFormat="1" ht="31.5" customHeight="1">
      <c r="A32" s="57">
        <v>4.05</v>
      </c>
      <c r="B32" s="58" t="s">
        <v>84</v>
      </c>
      <c r="C32" s="33"/>
      <c r="D32" s="33">
        <v>2</v>
      </c>
      <c r="E32" s="59" t="s">
        <v>44</v>
      </c>
      <c r="F32" s="60">
        <v>329.9</v>
      </c>
      <c r="G32" s="43"/>
      <c r="H32" s="37"/>
      <c r="I32" s="38" t="s">
        <v>33</v>
      </c>
      <c r="J32" s="39">
        <f>IF(I32="Less(-)",-1,1)</f>
        <v>1</v>
      </c>
      <c r="K32" s="37" t="s">
        <v>34</v>
      </c>
      <c r="L32" s="37" t="s">
        <v>4</v>
      </c>
      <c r="M32" s="40"/>
      <c r="N32" s="49"/>
      <c r="O32" s="49"/>
      <c r="P32" s="50"/>
      <c r="Q32" s="49"/>
      <c r="R32" s="49"/>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2">
        <f>total_amount_ba($B$2,$D$2,D32,F32,J32,K32,M32)</f>
        <v>659.8</v>
      </c>
      <c r="BB32" s="51">
        <f>BA32+SUM(N32:AZ32)</f>
        <v>659.8</v>
      </c>
      <c r="BC32" s="56" t="str">
        <f>SpellNumber(L32,BB32)</f>
        <v>INR  Six Hundred &amp; Fifty Nine  and Paise Eighty Only</v>
      </c>
      <c r="IA32" s="21">
        <v>4.05</v>
      </c>
      <c r="IB32" s="21" t="s">
        <v>84</v>
      </c>
      <c r="ID32" s="21">
        <v>2</v>
      </c>
      <c r="IE32" s="22" t="s">
        <v>44</v>
      </c>
      <c r="IF32" s="22"/>
      <c r="IG32" s="22"/>
      <c r="IH32" s="22"/>
      <c r="II32" s="22"/>
    </row>
    <row r="33" spans="1:243" s="21" customFormat="1" ht="108.75" customHeight="1">
      <c r="A33" s="57">
        <v>4.06</v>
      </c>
      <c r="B33" s="58" t="s">
        <v>85</v>
      </c>
      <c r="C33" s="33"/>
      <c r="D33" s="33">
        <v>2</v>
      </c>
      <c r="E33" s="59" t="s">
        <v>47</v>
      </c>
      <c r="F33" s="77">
        <v>644.06</v>
      </c>
      <c r="G33" s="43"/>
      <c r="H33" s="37"/>
      <c r="I33" s="38" t="s">
        <v>33</v>
      </c>
      <c r="J33" s="39">
        <f>IF(I33="Less(-)",-1,1)</f>
        <v>1</v>
      </c>
      <c r="K33" s="37" t="s">
        <v>34</v>
      </c>
      <c r="L33" s="37" t="s">
        <v>4</v>
      </c>
      <c r="M33" s="40"/>
      <c r="N33" s="49"/>
      <c r="O33" s="49"/>
      <c r="P33" s="50"/>
      <c r="Q33" s="49"/>
      <c r="R33" s="49"/>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2">
        <f>total_amount_ba($B$2,$D$2,D33,F33,J33,K33,M33)</f>
        <v>1288.12</v>
      </c>
      <c r="BB33" s="51">
        <f>BA33+SUM(N33:AZ33)</f>
        <v>1288.12</v>
      </c>
      <c r="BC33" s="56" t="str">
        <f>SpellNumber(L33,BB33)</f>
        <v>INR  One Thousand Two Hundred &amp; Eighty Eight  and Paise Twelve Only</v>
      </c>
      <c r="IA33" s="21">
        <v>4.06</v>
      </c>
      <c r="IB33" s="21" t="s">
        <v>85</v>
      </c>
      <c r="ID33" s="21">
        <v>2</v>
      </c>
      <c r="IE33" s="22" t="s">
        <v>47</v>
      </c>
      <c r="IF33" s="22"/>
      <c r="IG33" s="22"/>
      <c r="IH33" s="22"/>
      <c r="II33" s="22"/>
    </row>
    <row r="34" spans="1:243" s="21" customFormat="1" ht="236.25">
      <c r="A34" s="57">
        <v>4.07</v>
      </c>
      <c r="B34" s="58" t="s">
        <v>58</v>
      </c>
      <c r="C34" s="33"/>
      <c r="D34" s="33">
        <v>1.5</v>
      </c>
      <c r="E34" s="59" t="s">
        <v>43</v>
      </c>
      <c r="F34" s="77">
        <v>903.38</v>
      </c>
      <c r="G34" s="43"/>
      <c r="H34" s="37"/>
      <c r="I34" s="38" t="s">
        <v>33</v>
      </c>
      <c r="J34" s="39">
        <f>IF(I34="Less(-)",-1,1)</f>
        <v>1</v>
      </c>
      <c r="K34" s="37" t="s">
        <v>34</v>
      </c>
      <c r="L34" s="37" t="s">
        <v>4</v>
      </c>
      <c r="M34" s="40"/>
      <c r="N34" s="49"/>
      <c r="O34" s="49"/>
      <c r="P34" s="50"/>
      <c r="Q34" s="49"/>
      <c r="R34" s="49"/>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2">
        <f>total_amount_ba($B$2,$D$2,D34,F34,J34,K34,M34)</f>
        <v>1355.07</v>
      </c>
      <c r="BB34" s="51">
        <f>BA34+SUM(N34:AZ34)</f>
        <v>1355.07</v>
      </c>
      <c r="BC34" s="56" t="str">
        <f>SpellNumber(L34,BB34)</f>
        <v>INR  One Thousand Three Hundred &amp; Fifty Five  and Paise Seven Only</v>
      </c>
      <c r="IA34" s="21">
        <v>4.07</v>
      </c>
      <c r="IB34" s="21" t="s">
        <v>58</v>
      </c>
      <c r="ID34" s="21">
        <v>1.5</v>
      </c>
      <c r="IE34" s="22" t="s">
        <v>43</v>
      </c>
      <c r="IF34" s="22"/>
      <c r="IG34" s="22"/>
      <c r="IH34" s="22"/>
      <c r="II34" s="22"/>
    </row>
    <row r="35" spans="1:243" s="21" customFormat="1" ht="16.5" customHeight="1">
      <c r="A35" s="57">
        <v>5</v>
      </c>
      <c r="B35" s="58" t="s">
        <v>86</v>
      </c>
      <c r="C35" s="33"/>
      <c r="D35" s="67"/>
      <c r="E35" s="67"/>
      <c r="F35" s="67"/>
      <c r="G35" s="67"/>
      <c r="H35" s="67"/>
      <c r="I35" s="67"/>
      <c r="J35" s="67"/>
      <c r="K35" s="67"/>
      <c r="L35" s="67"/>
      <c r="M35" s="67"/>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IA35" s="21">
        <v>5</v>
      </c>
      <c r="IB35" s="21" t="s">
        <v>86</v>
      </c>
      <c r="IE35" s="22"/>
      <c r="IF35" s="22"/>
      <c r="IG35" s="22"/>
      <c r="IH35" s="22"/>
      <c r="II35" s="22"/>
    </row>
    <row r="36" spans="1:243" s="21" customFormat="1" ht="94.5">
      <c r="A36" s="57">
        <v>5.01</v>
      </c>
      <c r="B36" s="58" t="s">
        <v>87</v>
      </c>
      <c r="C36" s="33"/>
      <c r="D36" s="67"/>
      <c r="E36" s="67"/>
      <c r="F36" s="67"/>
      <c r="G36" s="67"/>
      <c r="H36" s="67"/>
      <c r="I36" s="67"/>
      <c r="J36" s="67"/>
      <c r="K36" s="67"/>
      <c r="L36" s="67"/>
      <c r="M36" s="67"/>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IA36" s="21">
        <v>5.01</v>
      </c>
      <c r="IB36" s="21" t="s">
        <v>87</v>
      </c>
      <c r="IE36" s="22"/>
      <c r="IF36" s="22"/>
      <c r="IG36" s="22"/>
      <c r="IH36" s="22"/>
      <c r="II36" s="22"/>
    </row>
    <row r="37" spans="1:243" s="21" customFormat="1" ht="31.5" customHeight="1">
      <c r="A37" s="57">
        <v>5.02</v>
      </c>
      <c r="B37" s="58" t="s">
        <v>88</v>
      </c>
      <c r="C37" s="33"/>
      <c r="D37" s="33">
        <v>30</v>
      </c>
      <c r="E37" s="59" t="s">
        <v>47</v>
      </c>
      <c r="F37" s="77">
        <v>203.16</v>
      </c>
      <c r="G37" s="43"/>
      <c r="H37" s="37"/>
      <c r="I37" s="38" t="s">
        <v>33</v>
      </c>
      <c r="J37" s="39">
        <f>IF(I37="Less(-)",-1,1)</f>
        <v>1</v>
      </c>
      <c r="K37" s="37" t="s">
        <v>34</v>
      </c>
      <c r="L37" s="37" t="s">
        <v>4</v>
      </c>
      <c r="M37" s="40"/>
      <c r="N37" s="49"/>
      <c r="O37" s="49"/>
      <c r="P37" s="50"/>
      <c r="Q37" s="49"/>
      <c r="R37" s="49"/>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2">
        <f>total_amount_ba($B$2,$D$2,D37,F37,J37,K37,M37)</f>
        <v>6094.8</v>
      </c>
      <c r="BB37" s="51">
        <f>BA37+SUM(N37:AZ37)</f>
        <v>6094.8</v>
      </c>
      <c r="BC37" s="56" t="str">
        <f>SpellNumber(L37,BB37)</f>
        <v>INR  Six Thousand  &amp;Ninety Four  and Paise Eighty Only</v>
      </c>
      <c r="IA37" s="21">
        <v>5.02</v>
      </c>
      <c r="IB37" s="21" t="s">
        <v>88</v>
      </c>
      <c r="ID37" s="21">
        <v>30</v>
      </c>
      <c r="IE37" s="22" t="s">
        <v>47</v>
      </c>
      <c r="IF37" s="22"/>
      <c r="IG37" s="22"/>
      <c r="IH37" s="22"/>
      <c r="II37" s="22"/>
    </row>
    <row r="38" spans="1:243" s="21" customFormat="1" ht="94.5">
      <c r="A38" s="57">
        <v>5.03</v>
      </c>
      <c r="B38" s="58" t="s">
        <v>89</v>
      </c>
      <c r="C38" s="33"/>
      <c r="D38" s="67"/>
      <c r="E38" s="67"/>
      <c r="F38" s="67"/>
      <c r="G38" s="67"/>
      <c r="H38" s="67"/>
      <c r="I38" s="67"/>
      <c r="J38" s="67"/>
      <c r="K38" s="67"/>
      <c r="L38" s="67"/>
      <c r="M38" s="67"/>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IA38" s="21">
        <v>5.03</v>
      </c>
      <c r="IB38" s="21" t="s">
        <v>89</v>
      </c>
      <c r="IE38" s="22"/>
      <c r="IF38" s="22"/>
      <c r="IG38" s="22"/>
      <c r="IH38" s="22"/>
      <c r="II38" s="22"/>
    </row>
    <row r="39" spans="1:243" s="21" customFormat="1" ht="31.5" customHeight="1">
      <c r="A39" s="57">
        <v>5.04</v>
      </c>
      <c r="B39" s="58" t="s">
        <v>59</v>
      </c>
      <c r="C39" s="33"/>
      <c r="D39" s="33">
        <v>30</v>
      </c>
      <c r="E39" s="59" t="s">
        <v>47</v>
      </c>
      <c r="F39" s="77">
        <v>65.76</v>
      </c>
      <c r="G39" s="43"/>
      <c r="H39" s="37"/>
      <c r="I39" s="38" t="s">
        <v>33</v>
      </c>
      <c r="J39" s="39">
        <f>IF(I39="Less(-)",-1,1)</f>
        <v>1</v>
      </c>
      <c r="K39" s="37" t="s">
        <v>34</v>
      </c>
      <c r="L39" s="37" t="s">
        <v>4</v>
      </c>
      <c r="M39" s="40"/>
      <c r="N39" s="49"/>
      <c r="O39" s="49"/>
      <c r="P39" s="50"/>
      <c r="Q39" s="49"/>
      <c r="R39" s="49"/>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2">
        <f>total_amount_ba($B$2,$D$2,D39,F39,J39,K39,M39)</f>
        <v>1972.8</v>
      </c>
      <c r="BB39" s="51">
        <f>BA39+SUM(N39:AZ39)</f>
        <v>1972.8</v>
      </c>
      <c r="BC39" s="56" t="str">
        <f>SpellNumber(L39,BB39)</f>
        <v>INR  One Thousand Nine Hundred &amp; Seventy Two  and Paise Eighty Only</v>
      </c>
      <c r="IA39" s="21">
        <v>5.04</v>
      </c>
      <c r="IB39" s="21" t="s">
        <v>59</v>
      </c>
      <c r="ID39" s="21">
        <v>30</v>
      </c>
      <c r="IE39" s="22" t="s">
        <v>47</v>
      </c>
      <c r="IF39" s="22"/>
      <c r="IG39" s="22"/>
      <c r="IH39" s="22"/>
      <c r="II39" s="22"/>
    </row>
    <row r="40" spans="1:243" s="21" customFormat="1" ht="94.5">
      <c r="A40" s="61">
        <v>5.05</v>
      </c>
      <c r="B40" s="58" t="s">
        <v>90</v>
      </c>
      <c r="C40" s="33"/>
      <c r="D40" s="67"/>
      <c r="E40" s="67"/>
      <c r="F40" s="67"/>
      <c r="G40" s="67"/>
      <c r="H40" s="67"/>
      <c r="I40" s="67"/>
      <c r="J40" s="67"/>
      <c r="K40" s="67"/>
      <c r="L40" s="67"/>
      <c r="M40" s="67"/>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IA40" s="21">
        <v>5.05</v>
      </c>
      <c r="IB40" s="21" t="s">
        <v>90</v>
      </c>
      <c r="IE40" s="22"/>
      <c r="IF40" s="22"/>
      <c r="IG40" s="22"/>
      <c r="IH40" s="22"/>
      <c r="II40" s="22"/>
    </row>
    <row r="41" spans="1:243" s="21" customFormat="1" ht="31.5" customHeight="1">
      <c r="A41" s="57">
        <v>5.06</v>
      </c>
      <c r="B41" s="58" t="s">
        <v>91</v>
      </c>
      <c r="C41" s="33"/>
      <c r="D41" s="33">
        <v>60</v>
      </c>
      <c r="E41" s="59" t="s">
        <v>47</v>
      </c>
      <c r="F41" s="60">
        <v>52.3</v>
      </c>
      <c r="G41" s="43"/>
      <c r="H41" s="37"/>
      <c r="I41" s="38" t="s">
        <v>33</v>
      </c>
      <c r="J41" s="39">
        <f>IF(I41="Less(-)",-1,1)</f>
        <v>1</v>
      </c>
      <c r="K41" s="37" t="s">
        <v>34</v>
      </c>
      <c r="L41" s="37" t="s">
        <v>4</v>
      </c>
      <c r="M41" s="40"/>
      <c r="N41" s="49"/>
      <c r="O41" s="49"/>
      <c r="P41" s="50"/>
      <c r="Q41" s="49"/>
      <c r="R41" s="49"/>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2">
        <f>total_amount_ba($B$2,$D$2,D41,F41,J41,K41,M41)</f>
        <v>3138</v>
      </c>
      <c r="BB41" s="51">
        <f>BA41+SUM(N41:AZ41)</f>
        <v>3138</v>
      </c>
      <c r="BC41" s="56" t="str">
        <f>SpellNumber(L41,BB41)</f>
        <v>INR  Three Thousand One Hundred &amp; Thirty Eight  Only</v>
      </c>
      <c r="IA41" s="21">
        <v>5.06</v>
      </c>
      <c r="IB41" s="21" t="s">
        <v>91</v>
      </c>
      <c r="ID41" s="21">
        <v>60</v>
      </c>
      <c r="IE41" s="22" t="s">
        <v>47</v>
      </c>
      <c r="IF41" s="22"/>
      <c r="IG41" s="22"/>
      <c r="IH41" s="22"/>
      <c r="II41" s="22"/>
    </row>
    <row r="42" spans="1:243" s="21" customFormat="1" ht="187.5" customHeight="1">
      <c r="A42" s="57">
        <v>5.07</v>
      </c>
      <c r="B42" s="58" t="s">
        <v>92</v>
      </c>
      <c r="C42" s="33"/>
      <c r="D42" s="67"/>
      <c r="E42" s="67"/>
      <c r="F42" s="67"/>
      <c r="G42" s="67"/>
      <c r="H42" s="67"/>
      <c r="I42" s="67"/>
      <c r="J42" s="67"/>
      <c r="K42" s="67"/>
      <c r="L42" s="67"/>
      <c r="M42" s="67"/>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IA42" s="21">
        <v>5.07</v>
      </c>
      <c r="IB42" s="21" t="s">
        <v>92</v>
      </c>
      <c r="IE42" s="22"/>
      <c r="IF42" s="22"/>
      <c r="IG42" s="22"/>
      <c r="IH42" s="22"/>
      <c r="II42" s="22"/>
    </row>
    <row r="43" spans="1:243" s="21" customFormat="1" ht="31.5" customHeight="1">
      <c r="A43" s="57">
        <v>5.08</v>
      </c>
      <c r="B43" s="58" t="s">
        <v>93</v>
      </c>
      <c r="C43" s="33"/>
      <c r="D43" s="33">
        <v>150</v>
      </c>
      <c r="E43" s="59" t="s">
        <v>44</v>
      </c>
      <c r="F43" s="77">
        <v>194.34</v>
      </c>
      <c r="G43" s="43"/>
      <c r="H43" s="37"/>
      <c r="I43" s="38" t="s">
        <v>33</v>
      </c>
      <c r="J43" s="39">
        <f>IF(I43="Less(-)",-1,1)</f>
        <v>1</v>
      </c>
      <c r="K43" s="37" t="s">
        <v>34</v>
      </c>
      <c r="L43" s="37" t="s">
        <v>4</v>
      </c>
      <c r="M43" s="40"/>
      <c r="N43" s="49"/>
      <c r="O43" s="49"/>
      <c r="P43" s="50"/>
      <c r="Q43" s="49"/>
      <c r="R43" s="49"/>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2">
        <f>total_amount_ba($B$2,$D$2,D43,F43,J43,K43,M43)</f>
        <v>29151</v>
      </c>
      <c r="BB43" s="51">
        <f>BA43+SUM(N43:AZ43)</f>
        <v>29151</v>
      </c>
      <c r="BC43" s="56" t="str">
        <f>SpellNumber(L43,BB43)</f>
        <v>INR  Twenty Nine Thousand One Hundred &amp; Fifty One  Only</v>
      </c>
      <c r="IA43" s="21">
        <v>5.08</v>
      </c>
      <c r="IB43" s="21" t="s">
        <v>93</v>
      </c>
      <c r="ID43" s="21">
        <v>150</v>
      </c>
      <c r="IE43" s="22" t="s">
        <v>44</v>
      </c>
      <c r="IF43" s="22"/>
      <c r="IG43" s="22"/>
      <c r="IH43" s="22"/>
      <c r="II43" s="22"/>
    </row>
    <row r="44" spans="1:243" s="21" customFormat="1" ht="19.5" customHeight="1">
      <c r="A44" s="57">
        <v>5.09</v>
      </c>
      <c r="B44" s="58" t="s">
        <v>94</v>
      </c>
      <c r="C44" s="33"/>
      <c r="D44" s="67"/>
      <c r="E44" s="67"/>
      <c r="F44" s="67"/>
      <c r="G44" s="67"/>
      <c r="H44" s="67"/>
      <c r="I44" s="67"/>
      <c r="J44" s="67"/>
      <c r="K44" s="67"/>
      <c r="L44" s="67"/>
      <c r="M44" s="67"/>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IA44" s="21">
        <v>5.09</v>
      </c>
      <c r="IB44" s="21" t="s">
        <v>94</v>
      </c>
      <c r="IE44" s="22"/>
      <c r="IF44" s="22"/>
      <c r="IG44" s="22"/>
      <c r="IH44" s="22"/>
      <c r="II44" s="22"/>
    </row>
    <row r="45" spans="1:243" s="21" customFormat="1" ht="409.5">
      <c r="A45" s="61">
        <v>5.1</v>
      </c>
      <c r="B45" s="58" t="s">
        <v>95</v>
      </c>
      <c r="C45" s="33"/>
      <c r="D45" s="33">
        <v>40</v>
      </c>
      <c r="E45" s="59" t="s">
        <v>43</v>
      </c>
      <c r="F45" s="77">
        <v>1543.8</v>
      </c>
      <c r="G45" s="43"/>
      <c r="H45" s="37"/>
      <c r="I45" s="38" t="s">
        <v>33</v>
      </c>
      <c r="J45" s="39">
        <f>IF(I45="Less(-)",-1,1)</f>
        <v>1</v>
      </c>
      <c r="K45" s="37" t="s">
        <v>34</v>
      </c>
      <c r="L45" s="37" t="s">
        <v>4</v>
      </c>
      <c r="M45" s="40"/>
      <c r="N45" s="49"/>
      <c r="O45" s="49"/>
      <c r="P45" s="50"/>
      <c r="Q45" s="49"/>
      <c r="R45" s="49"/>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2">
        <f>total_amount_ba($B$2,$D$2,D45,F45,J45,K45,M45)</f>
        <v>61752</v>
      </c>
      <c r="BB45" s="51">
        <f>BA45+SUM(N45:AZ45)</f>
        <v>61752</v>
      </c>
      <c r="BC45" s="56" t="str">
        <f>SpellNumber(L45,BB45)</f>
        <v>INR  Sixty One Thousand Seven Hundred &amp; Fifty Two  Only</v>
      </c>
      <c r="IA45" s="21">
        <v>5.1</v>
      </c>
      <c r="IB45" s="21" t="s">
        <v>95</v>
      </c>
      <c r="ID45" s="21">
        <v>40</v>
      </c>
      <c r="IE45" s="22" t="s">
        <v>43</v>
      </c>
      <c r="IF45" s="22"/>
      <c r="IG45" s="22"/>
      <c r="IH45" s="22"/>
      <c r="II45" s="22"/>
    </row>
    <row r="46" spans="1:243" s="21" customFormat="1" ht="18" customHeight="1">
      <c r="A46" s="57">
        <v>5.11</v>
      </c>
      <c r="B46" s="58" t="s">
        <v>96</v>
      </c>
      <c r="C46" s="33"/>
      <c r="D46" s="67"/>
      <c r="E46" s="67"/>
      <c r="F46" s="67"/>
      <c r="G46" s="67"/>
      <c r="H46" s="67"/>
      <c r="I46" s="67"/>
      <c r="J46" s="67"/>
      <c r="K46" s="67"/>
      <c r="L46" s="67"/>
      <c r="M46" s="67"/>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IA46" s="21">
        <v>5.11</v>
      </c>
      <c r="IB46" s="21" t="s">
        <v>96</v>
      </c>
      <c r="IE46" s="22"/>
      <c r="IF46" s="22"/>
      <c r="IG46" s="22"/>
      <c r="IH46" s="22"/>
      <c r="II46" s="22"/>
    </row>
    <row r="47" spans="1:243" s="21" customFormat="1" ht="49.5" customHeight="1">
      <c r="A47" s="57">
        <v>5.12</v>
      </c>
      <c r="B47" s="58" t="s">
        <v>97</v>
      </c>
      <c r="C47" s="33"/>
      <c r="D47" s="33">
        <v>0.7</v>
      </c>
      <c r="E47" s="59" t="s">
        <v>46</v>
      </c>
      <c r="F47" s="77">
        <v>6431.48</v>
      </c>
      <c r="G47" s="43"/>
      <c r="H47" s="37"/>
      <c r="I47" s="38" t="s">
        <v>33</v>
      </c>
      <c r="J47" s="39">
        <f>IF(I47="Less(-)",-1,1)</f>
        <v>1</v>
      </c>
      <c r="K47" s="37" t="s">
        <v>34</v>
      </c>
      <c r="L47" s="37" t="s">
        <v>4</v>
      </c>
      <c r="M47" s="40"/>
      <c r="N47" s="49"/>
      <c r="O47" s="49"/>
      <c r="P47" s="50"/>
      <c r="Q47" s="49"/>
      <c r="R47" s="49"/>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2">
        <f>total_amount_ba($B$2,$D$2,D47,F47,J47,K47,M47)</f>
        <v>4502.04</v>
      </c>
      <c r="BB47" s="51">
        <f>BA47+SUM(N47:AZ47)</f>
        <v>4502.04</v>
      </c>
      <c r="BC47" s="56" t="str">
        <f>SpellNumber(L47,BB47)</f>
        <v>INR  Four Thousand Five Hundred &amp; Two  and Paise Four Only</v>
      </c>
      <c r="IA47" s="21">
        <v>5.12</v>
      </c>
      <c r="IB47" s="21" t="s">
        <v>97</v>
      </c>
      <c r="ID47" s="21">
        <v>0.7</v>
      </c>
      <c r="IE47" s="22" t="s">
        <v>46</v>
      </c>
      <c r="IF47" s="22"/>
      <c r="IG47" s="22"/>
      <c r="IH47" s="22"/>
      <c r="II47" s="22"/>
    </row>
    <row r="48" spans="1:243" s="21" customFormat="1" ht="15.75">
      <c r="A48" s="57">
        <v>6</v>
      </c>
      <c r="B48" s="58" t="s">
        <v>98</v>
      </c>
      <c r="C48" s="33"/>
      <c r="D48" s="67"/>
      <c r="E48" s="67"/>
      <c r="F48" s="67"/>
      <c r="G48" s="67"/>
      <c r="H48" s="67"/>
      <c r="I48" s="67"/>
      <c r="J48" s="67"/>
      <c r="K48" s="67"/>
      <c r="L48" s="67"/>
      <c r="M48" s="67"/>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IA48" s="21">
        <v>6</v>
      </c>
      <c r="IB48" s="21" t="s">
        <v>98</v>
      </c>
      <c r="IE48" s="22"/>
      <c r="IF48" s="22"/>
      <c r="IG48" s="22"/>
      <c r="IH48" s="22"/>
      <c r="II48" s="22"/>
    </row>
    <row r="49" spans="1:243" s="21" customFormat="1" ht="110.25">
      <c r="A49" s="57">
        <v>6.01</v>
      </c>
      <c r="B49" s="58" t="s">
        <v>99</v>
      </c>
      <c r="C49" s="33"/>
      <c r="D49" s="67"/>
      <c r="E49" s="67"/>
      <c r="F49" s="67"/>
      <c r="G49" s="67"/>
      <c r="H49" s="67"/>
      <c r="I49" s="67"/>
      <c r="J49" s="67"/>
      <c r="K49" s="67"/>
      <c r="L49" s="67"/>
      <c r="M49" s="67"/>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IA49" s="21">
        <v>6.01</v>
      </c>
      <c r="IB49" s="21" t="s">
        <v>99</v>
      </c>
      <c r="IE49" s="22"/>
      <c r="IF49" s="22"/>
      <c r="IG49" s="22"/>
      <c r="IH49" s="22"/>
      <c r="II49" s="22"/>
    </row>
    <row r="50" spans="1:243" s="21" customFormat="1" ht="42.75">
      <c r="A50" s="57">
        <v>6.02</v>
      </c>
      <c r="B50" s="58" t="s">
        <v>54</v>
      </c>
      <c r="C50" s="33"/>
      <c r="D50" s="33">
        <v>25</v>
      </c>
      <c r="E50" s="59" t="s">
        <v>44</v>
      </c>
      <c r="F50" s="77">
        <v>267.47</v>
      </c>
      <c r="G50" s="43"/>
      <c r="H50" s="37"/>
      <c r="I50" s="38" t="s">
        <v>33</v>
      </c>
      <c r="J50" s="39">
        <f>IF(I50="Less(-)",-1,1)</f>
        <v>1</v>
      </c>
      <c r="K50" s="37" t="s">
        <v>34</v>
      </c>
      <c r="L50" s="37" t="s">
        <v>4</v>
      </c>
      <c r="M50" s="40"/>
      <c r="N50" s="49"/>
      <c r="O50" s="49"/>
      <c r="P50" s="50"/>
      <c r="Q50" s="49"/>
      <c r="R50" s="49"/>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2">
        <f>total_amount_ba($B$2,$D$2,D50,F50,J50,K50,M50)</f>
        <v>6686.75</v>
      </c>
      <c r="BB50" s="51">
        <f>BA50+SUM(N50:AZ50)</f>
        <v>6686.75</v>
      </c>
      <c r="BC50" s="56" t="str">
        <f>SpellNumber(L50,BB50)</f>
        <v>INR  Six Thousand Six Hundred &amp; Eighty Six  and Paise Seventy Five Only</v>
      </c>
      <c r="IA50" s="21">
        <v>6.02</v>
      </c>
      <c r="IB50" s="21" t="s">
        <v>54</v>
      </c>
      <c r="ID50" s="21">
        <v>25</v>
      </c>
      <c r="IE50" s="22" t="s">
        <v>44</v>
      </c>
      <c r="IF50" s="22"/>
      <c r="IG50" s="22"/>
      <c r="IH50" s="22"/>
      <c r="II50" s="22"/>
    </row>
    <row r="51" spans="1:243" s="21" customFormat="1" ht="17.25" customHeight="1">
      <c r="A51" s="57">
        <v>7</v>
      </c>
      <c r="B51" s="58" t="s">
        <v>100</v>
      </c>
      <c r="C51" s="33"/>
      <c r="D51" s="67"/>
      <c r="E51" s="67"/>
      <c r="F51" s="67"/>
      <c r="G51" s="67"/>
      <c r="H51" s="67"/>
      <c r="I51" s="67"/>
      <c r="J51" s="67"/>
      <c r="K51" s="67"/>
      <c r="L51" s="67"/>
      <c r="M51" s="67"/>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IA51" s="21">
        <v>7</v>
      </c>
      <c r="IB51" s="21" t="s">
        <v>100</v>
      </c>
      <c r="IE51" s="22"/>
      <c r="IF51" s="22"/>
      <c r="IG51" s="22"/>
      <c r="IH51" s="22"/>
      <c r="II51" s="22"/>
    </row>
    <row r="52" spans="1:243" s="21" customFormat="1" ht="63">
      <c r="A52" s="57">
        <v>7.01</v>
      </c>
      <c r="B52" s="58" t="s">
        <v>101</v>
      </c>
      <c r="C52" s="33"/>
      <c r="D52" s="67"/>
      <c r="E52" s="67"/>
      <c r="F52" s="67"/>
      <c r="G52" s="67"/>
      <c r="H52" s="67"/>
      <c r="I52" s="67"/>
      <c r="J52" s="67"/>
      <c r="K52" s="67"/>
      <c r="L52" s="67"/>
      <c r="M52" s="67"/>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IA52" s="21">
        <v>7.01</v>
      </c>
      <c r="IB52" s="21" t="s">
        <v>101</v>
      </c>
      <c r="IE52" s="22"/>
      <c r="IF52" s="22"/>
      <c r="IG52" s="22"/>
      <c r="IH52" s="22"/>
      <c r="II52" s="22"/>
    </row>
    <row r="53" spans="1:243" s="21" customFormat="1" ht="33" customHeight="1">
      <c r="A53" s="57">
        <v>7.02</v>
      </c>
      <c r="B53" s="58" t="s">
        <v>56</v>
      </c>
      <c r="C53" s="33"/>
      <c r="D53" s="33">
        <v>26</v>
      </c>
      <c r="E53" s="59" t="s">
        <v>43</v>
      </c>
      <c r="F53" s="77">
        <v>323.81</v>
      </c>
      <c r="G53" s="43"/>
      <c r="H53" s="37"/>
      <c r="I53" s="38" t="s">
        <v>33</v>
      </c>
      <c r="J53" s="39">
        <f>IF(I53="Less(-)",-1,1)</f>
        <v>1</v>
      </c>
      <c r="K53" s="37" t="s">
        <v>34</v>
      </c>
      <c r="L53" s="37" t="s">
        <v>4</v>
      </c>
      <c r="M53" s="40"/>
      <c r="N53" s="49"/>
      <c r="O53" s="49"/>
      <c r="P53" s="50"/>
      <c r="Q53" s="49"/>
      <c r="R53" s="49"/>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2">
        <f>total_amount_ba($B$2,$D$2,D53,F53,J53,K53,M53)</f>
        <v>8419.06</v>
      </c>
      <c r="BB53" s="51">
        <f>BA53+SUM(N53:AZ53)</f>
        <v>8419.06</v>
      </c>
      <c r="BC53" s="56" t="str">
        <f>SpellNumber(L53,BB53)</f>
        <v>INR  Eight Thousand Four Hundred &amp; Nineteen  and Paise Six Only</v>
      </c>
      <c r="IA53" s="21">
        <v>7.02</v>
      </c>
      <c r="IB53" s="21" t="s">
        <v>56</v>
      </c>
      <c r="ID53" s="21">
        <v>26</v>
      </c>
      <c r="IE53" s="22" t="s">
        <v>43</v>
      </c>
      <c r="IF53" s="22"/>
      <c r="IG53" s="22"/>
      <c r="IH53" s="22"/>
      <c r="II53" s="22"/>
    </row>
    <row r="54" spans="1:243" s="21" customFormat="1" ht="94.5">
      <c r="A54" s="57">
        <v>7.03</v>
      </c>
      <c r="B54" s="58" t="s">
        <v>102</v>
      </c>
      <c r="C54" s="33"/>
      <c r="D54" s="67"/>
      <c r="E54" s="67"/>
      <c r="F54" s="67"/>
      <c r="G54" s="67"/>
      <c r="H54" s="67"/>
      <c r="I54" s="67"/>
      <c r="J54" s="67"/>
      <c r="K54" s="67"/>
      <c r="L54" s="67"/>
      <c r="M54" s="67"/>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IA54" s="21">
        <v>7.03</v>
      </c>
      <c r="IB54" s="21" t="s">
        <v>102</v>
      </c>
      <c r="IE54" s="22"/>
      <c r="IF54" s="22"/>
      <c r="IG54" s="22"/>
      <c r="IH54" s="22"/>
      <c r="II54" s="22"/>
    </row>
    <row r="55" spans="1:243" s="21" customFormat="1" ht="42.75">
      <c r="A55" s="57">
        <v>7.04</v>
      </c>
      <c r="B55" s="58" t="s">
        <v>51</v>
      </c>
      <c r="C55" s="33"/>
      <c r="D55" s="33">
        <v>50</v>
      </c>
      <c r="E55" s="59" t="s">
        <v>43</v>
      </c>
      <c r="F55" s="77">
        <v>76.41</v>
      </c>
      <c r="G55" s="43"/>
      <c r="H55" s="37"/>
      <c r="I55" s="38" t="s">
        <v>33</v>
      </c>
      <c r="J55" s="39">
        <f>IF(I55="Less(-)",-1,1)</f>
        <v>1</v>
      </c>
      <c r="K55" s="37" t="s">
        <v>34</v>
      </c>
      <c r="L55" s="37" t="s">
        <v>4</v>
      </c>
      <c r="M55" s="40"/>
      <c r="N55" s="49"/>
      <c r="O55" s="49"/>
      <c r="P55" s="50"/>
      <c r="Q55" s="49"/>
      <c r="R55" s="49"/>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2">
        <f>total_amount_ba($B$2,$D$2,D55,F55,J55,K55,M55)</f>
        <v>3820.5</v>
      </c>
      <c r="BB55" s="51">
        <f>BA55+SUM(N55:AZ55)</f>
        <v>3820.5</v>
      </c>
      <c r="BC55" s="56" t="str">
        <f>SpellNumber(L55,BB55)</f>
        <v>INR  Three Thousand Eight Hundred &amp; Twenty  and Paise Fifty Only</v>
      </c>
      <c r="IA55" s="21">
        <v>7.04</v>
      </c>
      <c r="IB55" s="21" t="s">
        <v>51</v>
      </c>
      <c r="ID55" s="21">
        <v>50</v>
      </c>
      <c r="IE55" s="22" t="s">
        <v>43</v>
      </c>
      <c r="IF55" s="22"/>
      <c r="IG55" s="22"/>
      <c r="IH55" s="22"/>
      <c r="II55" s="22"/>
    </row>
    <row r="56" spans="1:243" s="21" customFormat="1" ht="94.5">
      <c r="A56" s="57">
        <v>7.05</v>
      </c>
      <c r="B56" s="58" t="s">
        <v>60</v>
      </c>
      <c r="C56" s="33"/>
      <c r="D56" s="33">
        <v>50</v>
      </c>
      <c r="E56" s="59" t="s">
        <v>43</v>
      </c>
      <c r="F56" s="77">
        <v>100.96</v>
      </c>
      <c r="G56" s="43"/>
      <c r="H56" s="37"/>
      <c r="I56" s="38" t="s">
        <v>33</v>
      </c>
      <c r="J56" s="39">
        <f>IF(I56="Less(-)",-1,1)</f>
        <v>1</v>
      </c>
      <c r="K56" s="37" t="s">
        <v>34</v>
      </c>
      <c r="L56" s="37" t="s">
        <v>4</v>
      </c>
      <c r="M56" s="40"/>
      <c r="N56" s="49"/>
      <c r="O56" s="49"/>
      <c r="P56" s="50"/>
      <c r="Q56" s="49"/>
      <c r="R56" s="49"/>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2">
        <f>total_amount_ba($B$2,$D$2,D56,F56,J56,K56,M56)</f>
        <v>5048</v>
      </c>
      <c r="BB56" s="51">
        <f>BA56+SUM(N56:AZ56)</f>
        <v>5048</v>
      </c>
      <c r="BC56" s="56" t="str">
        <f>SpellNumber(L56,BB56)</f>
        <v>INR  Five Thousand  &amp;Forty Eight  Only</v>
      </c>
      <c r="IA56" s="21">
        <v>7.05</v>
      </c>
      <c r="IB56" s="21" t="s">
        <v>60</v>
      </c>
      <c r="ID56" s="21">
        <v>50</v>
      </c>
      <c r="IE56" s="22" t="s">
        <v>43</v>
      </c>
      <c r="IF56" s="22"/>
      <c r="IG56" s="22"/>
      <c r="IH56" s="22"/>
      <c r="II56" s="22"/>
    </row>
    <row r="57" spans="1:243" s="21" customFormat="1" ht="78.75">
      <c r="A57" s="57">
        <v>7.06</v>
      </c>
      <c r="B57" s="58" t="s">
        <v>103</v>
      </c>
      <c r="C57" s="33"/>
      <c r="D57" s="67"/>
      <c r="E57" s="67"/>
      <c r="F57" s="67"/>
      <c r="G57" s="67"/>
      <c r="H57" s="67"/>
      <c r="I57" s="67"/>
      <c r="J57" s="67"/>
      <c r="K57" s="67"/>
      <c r="L57" s="67"/>
      <c r="M57" s="67"/>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IA57" s="21">
        <v>7.06</v>
      </c>
      <c r="IB57" s="21" t="s">
        <v>103</v>
      </c>
      <c r="IE57" s="22"/>
      <c r="IF57" s="22"/>
      <c r="IG57" s="22"/>
      <c r="IH57" s="22"/>
      <c r="II57" s="22"/>
    </row>
    <row r="58" spans="1:243" s="21" customFormat="1" ht="42.75">
      <c r="A58" s="57">
        <v>7.07</v>
      </c>
      <c r="B58" s="58" t="s">
        <v>61</v>
      </c>
      <c r="C58" s="33"/>
      <c r="D58" s="33">
        <v>60</v>
      </c>
      <c r="E58" s="59" t="s">
        <v>43</v>
      </c>
      <c r="F58" s="77">
        <v>47.61</v>
      </c>
      <c r="G58" s="43"/>
      <c r="H58" s="37"/>
      <c r="I58" s="38" t="s">
        <v>33</v>
      </c>
      <c r="J58" s="39">
        <f>IF(I58="Less(-)",-1,1)</f>
        <v>1</v>
      </c>
      <c r="K58" s="37" t="s">
        <v>34</v>
      </c>
      <c r="L58" s="37" t="s">
        <v>4</v>
      </c>
      <c r="M58" s="40"/>
      <c r="N58" s="49"/>
      <c r="O58" s="49"/>
      <c r="P58" s="50"/>
      <c r="Q58" s="49"/>
      <c r="R58" s="49"/>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2">
        <f>total_amount_ba($B$2,$D$2,D58,F58,J58,K58,M58)</f>
        <v>2856.6</v>
      </c>
      <c r="BB58" s="51">
        <f>BA58+SUM(N58:AZ58)</f>
        <v>2856.6</v>
      </c>
      <c r="BC58" s="56" t="str">
        <f>SpellNumber(L58,BB58)</f>
        <v>INR  Two Thousand Eight Hundred &amp; Fifty Six  and Paise Sixty Only</v>
      </c>
      <c r="IA58" s="21">
        <v>7.07</v>
      </c>
      <c r="IB58" s="21" t="s">
        <v>61</v>
      </c>
      <c r="ID58" s="21">
        <v>60</v>
      </c>
      <c r="IE58" s="22" t="s">
        <v>43</v>
      </c>
      <c r="IF58" s="22"/>
      <c r="IG58" s="22"/>
      <c r="IH58" s="22"/>
      <c r="II58" s="22"/>
    </row>
    <row r="59" spans="1:243" s="21" customFormat="1" ht="63">
      <c r="A59" s="57">
        <v>7.08</v>
      </c>
      <c r="B59" s="58" t="s">
        <v>104</v>
      </c>
      <c r="C59" s="33"/>
      <c r="D59" s="67"/>
      <c r="E59" s="67"/>
      <c r="F59" s="67"/>
      <c r="G59" s="67"/>
      <c r="H59" s="67"/>
      <c r="I59" s="67"/>
      <c r="J59" s="67"/>
      <c r="K59" s="67"/>
      <c r="L59" s="67"/>
      <c r="M59" s="67"/>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IA59" s="21">
        <v>7.08</v>
      </c>
      <c r="IB59" s="21" t="s">
        <v>104</v>
      </c>
      <c r="IE59" s="22"/>
      <c r="IF59" s="22"/>
      <c r="IG59" s="22"/>
      <c r="IH59" s="22"/>
      <c r="II59" s="22"/>
    </row>
    <row r="60" spans="1:243" s="21" customFormat="1" ht="28.5">
      <c r="A60" s="57">
        <v>7.09</v>
      </c>
      <c r="B60" s="58" t="s">
        <v>62</v>
      </c>
      <c r="C60" s="33"/>
      <c r="D60" s="33">
        <v>60</v>
      </c>
      <c r="E60" s="59" t="s">
        <v>43</v>
      </c>
      <c r="F60" s="60">
        <v>70.1</v>
      </c>
      <c r="G60" s="43"/>
      <c r="H60" s="37"/>
      <c r="I60" s="38" t="s">
        <v>33</v>
      </c>
      <c r="J60" s="39">
        <f>IF(I60="Less(-)",-1,1)</f>
        <v>1</v>
      </c>
      <c r="K60" s="37" t="s">
        <v>34</v>
      </c>
      <c r="L60" s="37" t="s">
        <v>4</v>
      </c>
      <c r="M60" s="40"/>
      <c r="N60" s="49"/>
      <c r="O60" s="49"/>
      <c r="P60" s="50"/>
      <c r="Q60" s="49"/>
      <c r="R60" s="49"/>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2">
        <f>total_amount_ba($B$2,$D$2,D60,F60,J60,K60,M60)</f>
        <v>4206</v>
      </c>
      <c r="BB60" s="51">
        <f>BA60+SUM(N60:AZ60)</f>
        <v>4206</v>
      </c>
      <c r="BC60" s="56" t="str">
        <f>SpellNumber(L60,BB60)</f>
        <v>INR  Four Thousand Two Hundred &amp; Six  Only</v>
      </c>
      <c r="IA60" s="21">
        <v>7.09</v>
      </c>
      <c r="IB60" s="21" t="s">
        <v>62</v>
      </c>
      <c r="ID60" s="21">
        <v>60</v>
      </c>
      <c r="IE60" s="22" t="s">
        <v>43</v>
      </c>
      <c r="IF60" s="22"/>
      <c r="IG60" s="22"/>
      <c r="IH60" s="22"/>
      <c r="II60" s="22"/>
    </row>
    <row r="61" spans="1:243" s="21" customFormat="1" ht="15.75">
      <c r="A61" s="57">
        <v>8</v>
      </c>
      <c r="B61" s="58" t="s">
        <v>105</v>
      </c>
      <c r="C61" s="33"/>
      <c r="D61" s="67"/>
      <c r="E61" s="67"/>
      <c r="F61" s="67"/>
      <c r="G61" s="67"/>
      <c r="H61" s="67"/>
      <c r="I61" s="67"/>
      <c r="J61" s="67"/>
      <c r="K61" s="67"/>
      <c r="L61" s="67"/>
      <c r="M61" s="67"/>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IA61" s="21">
        <v>8</v>
      </c>
      <c r="IB61" s="21" t="s">
        <v>105</v>
      </c>
      <c r="IE61" s="22"/>
      <c r="IF61" s="22"/>
      <c r="IG61" s="22"/>
      <c r="IH61" s="22"/>
      <c r="II61" s="22"/>
    </row>
    <row r="62" spans="1:243" s="21" customFormat="1" ht="110.25" customHeight="1">
      <c r="A62" s="57">
        <v>8.01</v>
      </c>
      <c r="B62" s="58" t="s">
        <v>106</v>
      </c>
      <c r="C62" s="33"/>
      <c r="D62" s="67"/>
      <c r="E62" s="67"/>
      <c r="F62" s="67"/>
      <c r="G62" s="67"/>
      <c r="H62" s="67"/>
      <c r="I62" s="67"/>
      <c r="J62" s="67"/>
      <c r="K62" s="67"/>
      <c r="L62" s="67"/>
      <c r="M62" s="67"/>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IA62" s="21">
        <v>8.01</v>
      </c>
      <c r="IB62" s="21" t="s">
        <v>106</v>
      </c>
      <c r="IE62" s="22"/>
      <c r="IF62" s="22"/>
      <c r="IG62" s="22"/>
      <c r="IH62" s="22"/>
      <c r="II62" s="22"/>
    </row>
    <row r="63" spans="1:243" s="21" customFormat="1" ht="31.5">
      <c r="A63" s="57">
        <v>8.02</v>
      </c>
      <c r="B63" s="58" t="s">
        <v>63</v>
      </c>
      <c r="C63" s="33"/>
      <c r="D63" s="33">
        <v>3</v>
      </c>
      <c r="E63" s="59" t="s">
        <v>43</v>
      </c>
      <c r="F63" s="77">
        <v>376.68</v>
      </c>
      <c r="G63" s="43"/>
      <c r="H63" s="37"/>
      <c r="I63" s="38" t="s">
        <v>33</v>
      </c>
      <c r="J63" s="39">
        <f>IF(I63="Less(-)",-1,1)</f>
        <v>1</v>
      </c>
      <c r="K63" s="37" t="s">
        <v>34</v>
      </c>
      <c r="L63" s="37" t="s">
        <v>4</v>
      </c>
      <c r="M63" s="40"/>
      <c r="N63" s="49"/>
      <c r="O63" s="49"/>
      <c r="P63" s="50"/>
      <c r="Q63" s="49"/>
      <c r="R63" s="49"/>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2">
        <f>total_amount_ba($B$2,$D$2,D63,F63,J63,K63,M63)</f>
        <v>1130.04</v>
      </c>
      <c r="BB63" s="51">
        <f>BA63+SUM(N63:AZ63)</f>
        <v>1130.04</v>
      </c>
      <c r="BC63" s="56" t="str">
        <f>SpellNumber(L63,BB63)</f>
        <v>INR  One Thousand One Hundred &amp; Thirty  and Paise Four Only</v>
      </c>
      <c r="IA63" s="21">
        <v>8.02</v>
      </c>
      <c r="IB63" s="21" t="s">
        <v>63</v>
      </c>
      <c r="ID63" s="21">
        <v>3</v>
      </c>
      <c r="IE63" s="22" t="s">
        <v>43</v>
      </c>
      <c r="IF63" s="22"/>
      <c r="IG63" s="22"/>
      <c r="IH63" s="22"/>
      <c r="II63" s="22"/>
    </row>
    <row r="64" spans="1:243" s="21" customFormat="1" ht="15.75">
      <c r="A64" s="57">
        <v>9</v>
      </c>
      <c r="B64" s="58" t="s">
        <v>107</v>
      </c>
      <c r="C64" s="33"/>
      <c r="D64" s="67"/>
      <c r="E64" s="67"/>
      <c r="F64" s="67"/>
      <c r="G64" s="67"/>
      <c r="H64" s="67"/>
      <c r="I64" s="67"/>
      <c r="J64" s="67"/>
      <c r="K64" s="67"/>
      <c r="L64" s="67"/>
      <c r="M64" s="67"/>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IA64" s="21">
        <v>9</v>
      </c>
      <c r="IB64" s="21" t="s">
        <v>107</v>
      </c>
      <c r="IE64" s="22"/>
      <c r="IF64" s="22"/>
      <c r="IG64" s="22"/>
      <c r="IH64" s="22"/>
      <c r="II64" s="22"/>
    </row>
    <row r="65" spans="1:243" s="21" customFormat="1" ht="78.75">
      <c r="A65" s="57">
        <v>9.01</v>
      </c>
      <c r="B65" s="58" t="s">
        <v>108</v>
      </c>
      <c r="C65" s="33"/>
      <c r="D65" s="67"/>
      <c r="E65" s="67"/>
      <c r="F65" s="67"/>
      <c r="G65" s="67"/>
      <c r="H65" s="67"/>
      <c r="I65" s="67"/>
      <c r="J65" s="67"/>
      <c r="K65" s="67"/>
      <c r="L65" s="67"/>
      <c r="M65" s="67"/>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IA65" s="21">
        <v>9.01</v>
      </c>
      <c r="IB65" s="21" t="s">
        <v>108</v>
      </c>
      <c r="IE65" s="22"/>
      <c r="IF65" s="22"/>
      <c r="IG65" s="22"/>
      <c r="IH65" s="22"/>
      <c r="II65" s="22"/>
    </row>
    <row r="66" spans="1:243" s="21" customFormat="1" ht="31.5">
      <c r="A66" s="57">
        <v>9.02</v>
      </c>
      <c r="B66" s="58" t="s">
        <v>52</v>
      </c>
      <c r="C66" s="33"/>
      <c r="D66" s="33">
        <v>0.5</v>
      </c>
      <c r="E66" s="59" t="s">
        <v>46</v>
      </c>
      <c r="F66" s="77">
        <v>1523.41</v>
      </c>
      <c r="G66" s="43"/>
      <c r="H66" s="37"/>
      <c r="I66" s="38" t="s">
        <v>33</v>
      </c>
      <c r="J66" s="39">
        <f>IF(I66="Less(-)",-1,1)</f>
        <v>1</v>
      </c>
      <c r="K66" s="37" t="s">
        <v>34</v>
      </c>
      <c r="L66" s="37" t="s">
        <v>4</v>
      </c>
      <c r="M66" s="40"/>
      <c r="N66" s="49"/>
      <c r="O66" s="49"/>
      <c r="P66" s="50"/>
      <c r="Q66" s="49"/>
      <c r="R66" s="49"/>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2">
        <f>total_amount_ba($B$2,$D$2,D66,F66,J66,K66,M66)</f>
        <v>761.71</v>
      </c>
      <c r="BB66" s="51">
        <f>BA66+SUM(N66:AZ66)</f>
        <v>761.71</v>
      </c>
      <c r="BC66" s="56" t="str">
        <f>SpellNumber(L66,BB66)</f>
        <v>INR  Seven Hundred &amp; Sixty One  and Paise Seventy One Only</v>
      </c>
      <c r="IA66" s="21">
        <v>9.02</v>
      </c>
      <c r="IB66" s="21" t="s">
        <v>52</v>
      </c>
      <c r="ID66" s="21">
        <v>0.5</v>
      </c>
      <c r="IE66" s="22" t="s">
        <v>46</v>
      </c>
      <c r="IF66" s="22"/>
      <c r="IG66" s="22"/>
      <c r="IH66" s="22"/>
      <c r="II66" s="22"/>
    </row>
    <row r="67" spans="1:243" s="21" customFormat="1" ht="63">
      <c r="A67" s="57">
        <v>9.03</v>
      </c>
      <c r="B67" s="58" t="s">
        <v>109</v>
      </c>
      <c r="C67" s="33"/>
      <c r="D67" s="67"/>
      <c r="E67" s="67"/>
      <c r="F67" s="67"/>
      <c r="G67" s="67"/>
      <c r="H67" s="67"/>
      <c r="I67" s="67"/>
      <c r="J67" s="67"/>
      <c r="K67" s="67"/>
      <c r="L67" s="67"/>
      <c r="M67" s="67"/>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IA67" s="21">
        <v>9.03</v>
      </c>
      <c r="IB67" s="21" t="s">
        <v>109</v>
      </c>
      <c r="IE67" s="22"/>
      <c r="IF67" s="22"/>
      <c r="IG67" s="22"/>
      <c r="IH67" s="22"/>
      <c r="II67" s="22"/>
    </row>
    <row r="68" spans="1:243" s="21" customFormat="1" ht="28.5">
      <c r="A68" s="57">
        <v>9.04</v>
      </c>
      <c r="B68" s="58" t="s">
        <v>64</v>
      </c>
      <c r="C68" s="33"/>
      <c r="D68" s="33">
        <v>30</v>
      </c>
      <c r="E68" s="59" t="s">
        <v>47</v>
      </c>
      <c r="F68" s="77">
        <v>93.42</v>
      </c>
      <c r="G68" s="43"/>
      <c r="H68" s="37"/>
      <c r="I68" s="38" t="s">
        <v>33</v>
      </c>
      <c r="J68" s="39">
        <f>IF(I68="Less(-)",-1,1)</f>
        <v>1</v>
      </c>
      <c r="K68" s="37" t="s">
        <v>34</v>
      </c>
      <c r="L68" s="37" t="s">
        <v>4</v>
      </c>
      <c r="M68" s="40"/>
      <c r="N68" s="49"/>
      <c r="O68" s="49"/>
      <c r="P68" s="50"/>
      <c r="Q68" s="49"/>
      <c r="R68" s="49"/>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2">
        <f>total_amount_ba($B$2,$D$2,D68,F68,J68,K68,M68)</f>
        <v>2802.6</v>
      </c>
      <c r="BB68" s="51">
        <f>BA68+SUM(N68:AZ68)</f>
        <v>2802.6</v>
      </c>
      <c r="BC68" s="56" t="str">
        <f>SpellNumber(L68,BB68)</f>
        <v>INR  Two Thousand Eight Hundred &amp; Two  and Paise Sixty Only</v>
      </c>
      <c r="IA68" s="21">
        <v>9.04</v>
      </c>
      <c r="IB68" s="21" t="s">
        <v>64</v>
      </c>
      <c r="ID68" s="21">
        <v>30</v>
      </c>
      <c r="IE68" s="22" t="s">
        <v>47</v>
      </c>
      <c r="IF68" s="22"/>
      <c r="IG68" s="22"/>
      <c r="IH68" s="22"/>
      <c r="II68" s="22"/>
    </row>
    <row r="69" spans="1:243" s="21" customFormat="1" ht="78.75">
      <c r="A69" s="57">
        <v>9.05</v>
      </c>
      <c r="B69" s="58" t="s">
        <v>65</v>
      </c>
      <c r="C69" s="33"/>
      <c r="D69" s="33">
        <v>2</v>
      </c>
      <c r="E69" s="59" t="s">
        <v>43</v>
      </c>
      <c r="F69" s="60">
        <v>34.2</v>
      </c>
      <c r="G69" s="43"/>
      <c r="H69" s="37"/>
      <c r="I69" s="38" t="s">
        <v>33</v>
      </c>
      <c r="J69" s="39">
        <f>IF(I69="Less(-)",-1,1)</f>
        <v>1</v>
      </c>
      <c r="K69" s="37" t="s">
        <v>34</v>
      </c>
      <c r="L69" s="37" t="s">
        <v>4</v>
      </c>
      <c r="M69" s="40"/>
      <c r="N69" s="49"/>
      <c r="O69" s="49"/>
      <c r="P69" s="50"/>
      <c r="Q69" s="49"/>
      <c r="R69" s="49"/>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2">
        <f>total_amount_ba($B$2,$D$2,D69,F69,J69,K69,M69)</f>
        <v>68.4</v>
      </c>
      <c r="BB69" s="51">
        <f>BA69+SUM(N69:AZ69)</f>
        <v>68.4</v>
      </c>
      <c r="BC69" s="56" t="str">
        <f>SpellNumber(L69,BB69)</f>
        <v>INR  Sixty Eight and Paise Forty Only</v>
      </c>
      <c r="IA69" s="21">
        <v>9.05</v>
      </c>
      <c r="IB69" s="21" t="s">
        <v>65</v>
      </c>
      <c r="ID69" s="21">
        <v>2</v>
      </c>
      <c r="IE69" s="22" t="s">
        <v>43</v>
      </c>
      <c r="IF69" s="22"/>
      <c r="IG69" s="22"/>
      <c r="IH69" s="22"/>
      <c r="II69" s="22"/>
    </row>
    <row r="70" spans="1:243" s="21" customFormat="1" ht="141.75">
      <c r="A70" s="57">
        <v>9.06</v>
      </c>
      <c r="B70" s="58" t="s">
        <v>66</v>
      </c>
      <c r="C70" s="33"/>
      <c r="D70" s="33">
        <v>1</v>
      </c>
      <c r="E70" s="59" t="s">
        <v>46</v>
      </c>
      <c r="F70" s="77">
        <v>121.74</v>
      </c>
      <c r="G70" s="43"/>
      <c r="H70" s="37"/>
      <c r="I70" s="38" t="s">
        <v>33</v>
      </c>
      <c r="J70" s="39">
        <f>IF(I70="Less(-)",-1,1)</f>
        <v>1</v>
      </c>
      <c r="K70" s="37" t="s">
        <v>34</v>
      </c>
      <c r="L70" s="37" t="s">
        <v>4</v>
      </c>
      <c r="M70" s="40"/>
      <c r="N70" s="49"/>
      <c r="O70" s="49"/>
      <c r="P70" s="50"/>
      <c r="Q70" s="49"/>
      <c r="R70" s="49"/>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2">
        <f>total_amount_ba($B$2,$D$2,D70,F70,J70,K70,M70)</f>
        <v>121.74</v>
      </c>
      <c r="BB70" s="51">
        <f>BA70+SUM(N70:AZ70)</f>
        <v>121.74</v>
      </c>
      <c r="BC70" s="56" t="str">
        <f>SpellNumber(L70,BB70)</f>
        <v>INR  One Hundred &amp; Twenty One  and Paise Seventy Four Only</v>
      </c>
      <c r="IA70" s="21">
        <v>9.06</v>
      </c>
      <c r="IB70" s="21" t="s">
        <v>66</v>
      </c>
      <c r="ID70" s="21">
        <v>1</v>
      </c>
      <c r="IE70" s="22" t="s">
        <v>46</v>
      </c>
      <c r="IF70" s="22"/>
      <c r="IG70" s="22"/>
      <c r="IH70" s="22"/>
      <c r="II70" s="22"/>
    </row>
    <row r="71" spans="1:243" s="21" customFormat="1" ht="15.75">
      <c r="A71" s="57">
        <v>10</v>
      </c>
      <c r="B71" s="58" t="s">
        <v>110</v>
      </c>
      <c r="C71" s="33"/>
      <c r="D71" s="67"/>
      <c r="E71" s="67"/>
      <c r="F71" s="67"/>
      <c r="G71" s="67"/>
      <c r="H71" s="67"/>
      <c r="I71" s="67"/>
      <c r="J71" s="67"/>
      <c r="K71" s="67"/>
      <c r="L71" s="67"/>
      <c r="M71" s="67"/>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IA71" s="21">
        <v>10</v>
      </c>
      <c r="IB71" s="21" t="s">
        <v>110</v>
      </c>
      <c r="IE71" s="22"/>
      <c r="IF71" s="22"/>
      <c r="IG71" s="22"/>
      <c r="IH71" s="22"/>
      <c r="II71" s="22"/>
    </row>
    <row r="72" spans="1:243" s="21" customFormat="1" ht="94.5">
      <c r="A72" s="57">
        <v>10.01</v>
      </c>
      <c r="B72" s="58" t="s">
        <v>111</v>
      </c>
      <c r="C72" s="33"/>
      <c r="D72" s="33">
        <v>2</v>
      </c>
      <c r="E72" s="59" t="s">
        <v>47</v>
      </c>
      <c r="F72" s="77">
        <v>1124.99</v>
      </c>
      <c r="G72" s="43"/>
      <c r="H72" s="37"/>
      <c r="I72" s="38" t="s">
        <v>33</v>
      </c>
      <c r="J72" s="39">
        <f>IF(I72="Less(-)",-1,1)</f>
        <v>1</v>
      </c>
      <c r="K72" s="37" t="s">
        <v>34</v>
      </c>
      <c r="L72" s="37" t="s">
        <v>4</v>
      </c>
      <c r="M72" s="40"/>
      <c r="N72" s="49"/>
      <c r="O72" s="49"/>
      <c r="P72" s="50"/>
      <c r="Q72" s="49"/>
      <c r="R72" s="49"/>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2">
        <f>total_amount_ba($B$2,$D$2,D72,F72,J72,K72,M72)</f>
        <v>2249.98</v>
      </c>
      <c r="BB72" s="51">
        <f>BA72+SUM(N72:AZ72)</f>
        <v>2249.98</v>
      </c>
      <c r="BC72" s="56" t="str">
        <f>SpellNumber(L72,BB72)</f>
        <v>INR  Two Thousand Two Hundred &amp; Forty Nine  and Paise Ninety Eight Only</v>
      </c>
      <c r="IA72" s="21">
        <v>10.01</v>
      </c>
      <c r="IB72" s="21" t="s">
        <v>111</v>
      </c>
      <c r="ID72" s="21">
        <v>2</v>
      </c>
      <c r="IE72" s="22" t="s">
        <v>47</v>
      </c>
      <c r="IF72" s="22"/>
      <c r="IG72" s="22"/>
      <c r="IH72" s="22"/>
      <c r="II72" s="22"/>
    </row>
    <row r="73" spans="1:243" s="21" customFormat="1" ht="15.75">
      <c r="A73" s="57">
        <v>11</v>
      </c>
      <c r="B73" s="58" t="s">
        <v>112</v>
      </c>
      <c r="C73" s="33"/>
      <c r="D73" s="67"/>
      <c r="E73" s="67"/>
      <c r="F73" s="67"/>
      <c r="G73" s="67"/>
      <c r="H73" s="67"/>
      <c r="I73" s="67"/>
      <c r="J73" s="67"/>
      <c r="K73" s="67"/>
      <c r="L73" s="67"/>
      <c r="M73" s="67"/>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IA73" s="21">
        <v>11</v>
      </c>
      <c r="IB73" s="21" t="s">
        <v>112</v>
      </c>
      <c r="IE73" s="22"/>
      <c r="IF73" s="22"/>
      <c r="IG73" s="22"/>
      <c r="IH73" s="22"/>
      <c r="II73" s="22"/>
    </row>
    <row r="74" spans="1:243" s="21" customFormat="1" ht="31.5">
      <c r="A74" s="57">
        <v>11.01</v>
      </c>
      <c r="B74" s="58" t="s">
        <v>113</v>
      </c>
      <c r="C74" s="33"/>
      <c r="D74" s="67"/>
      <c r="E74" s="67"/>
      <c r="F74" s="67"/>
      <c r="G74" s="67"/>
      <c r="H74" s="67"/>
      <c r="I74" s="67"/>
      <c r="J74" s="67"/>
      <c r="K74" s="67"/>
      <c r="L74" s="67"/>
      <c r="M74" s="67"/>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IA74" s="21">
        <v>11.01</v>
      </c>
      <c r="IB74" s="21" t="s">
        <v>113</v>
      </c>
      <c r="IE74" s="22"/>
      <c r="IF74" s="22"/>
      <c r="IG74" s="22"/>
      <c r="IH74" s="22"/>
      <c r="II74" s="22"/>
    </row>
    <row r="75" spans="1:243" s="21" customFormat="1" ht="15.75">
      <c r="A75" s="57">
        <v>11.02</v>
      </c>
      <c r="B75" s="58" t="s">
        <v>114</v>
      </c>
      <c r="C75" s="33"/>
      <c r="D75" s="67"/>
      <c r="E75" s="67"/>
      <c r="F75" s="67"/>
      <c r="G75" s="67"/>
      <c r="H75" s="67"/>
      <c r="I75" s="67"/>
      <c r="J75" s="67"/>
      <c r="K75" s="67"/>
      <c r="L75" s="67"/>
      <c r="M75" s="67"/>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IA75" s="21">
        <v>11.02</v>
      </c>
      <c r="IB75" s="21" t="s">
        <v>114</v>
      </c>
      <c r="IE75" s="22"/>
      <c r="IF75" s="22"/>
      <c r="IG75" s="22"/>
      <c r="IH75" s="22"/>
      <c r="II75" s="22"/>
    </row>
    <row r="76" spans="1:243" s="21" customFormat="1" ht="28.5">
      <c r="A76" s="57">
        <v>11.03</v>
      </c>
      <c r="B76" s="58" t="s">
        <v>115</v>
      </c>
      <c r="C76" s="33"/>
      <c r="D76" s="33">
        <v>2</v>
      </c>
      <c r="E76" s="59" t="s">
        <v>47</v>
      </c>
      <c r="F76" s="77">
        <v>72.78</v>
      </c>
      <c r="G76" s="43"/>
      <c r="H76" s="37"/>
      <c r="I76" s="38" t="s">
        <v>33</v>
      </c>
      <c r="J76" s="39">
        <f>IF(I76="Less(-)",-1,1)</f>
        <v>1</v>
      </c>
      <c r="K76" s="37" t="s">
        <v>34</v>
      </c>
      <c r="L76" s="37" t="s">
        <v>4</v>
      </c>
      <c r="M76" s="40"/>
      <c r="N76" s="49"/>
      <c r="O76" s="49"/>
      <c r="P76" s="50"/>
      <c r="Q76" s="49"/>
      <c r="R76" s="49"/>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2">
        <f>total_amount_ba($B$2,$D$2,D76,F76,J76,K76,M76)</f>
        <v>145.56</v>
      </c>
      <c r="BB76" s="51">
        <f>BA76+SUM(N76:AZ76)</f>
        <v>145.56</v>
      </c>
      <c r="BC76" s="56" t="str">
        <f>SpellNumber(L76,BB76)</f>
        <v>INR  One Hundred &amp; Forty Five  and Paise Fifty Six Only</v>
      </c>
      <c r="IA76" s="21">
        <v>11.03</v>
      </c>
      <c r="IB76" s="21" t="s">
        <v>115</v>
      </c>
      <c r="ID76" s="21">
        <v>2</v>
      </c>
      <c r="IE76" s="22" t="s">
        <v>47</v>
      </c>
      <c r="IF76" s="22"/>
      <c r="IG76" s="22"/>
      <c r="IH76" s="22"/>
      <c r="II76" s="22"/>
    </row>
    <row r="77" spans="1:243" s="21" customFormat="1" ht="283.5">
      <c r="A77" s="57">
        <v>11.04</v>
      </c>
      <c r="B77" s="58" t="s">
        <v>116</v>
      </c>
      <c r="C77" s="33"/>
      <c r="D77" s="67"/>
      <c r="E77" s="67"/>
      <c r="F77" s="67"/>
      <c r="G77" s="67"/>
      <c r="H77" s="67"/>
      <c r="I77" s="67"/>
      <c r="J77" s="67"/>
      <c r="K77" s="67"/>
      <c r="L77" s="67"/>
      <c r="M77" s="67"/>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IA77" s="21">
        <v>11.04</v>
      </c>
      <c r="IB77" s="21" t="s">
        <v>116</v>
      </c>
      <c r="IE77" s="22"/>
      <c r="IF77" s="22"/>
      <c r="IG77" s="22"/>
      <c r="IH77" s="22"/>
      <c r="II77" s="22"/>
    </row>
    <row r="78" spans="1:243" s="21" customFormat="1" ht="47.25">
      <c r="A78" s="57">
        <v>11.05</v>
      </c>
      <c r="B78" s="58" t="s">
        <v>117</v>
      </c>
      <c r="C78" s="33"/>
      <c r="D78" s="33">
        <v>2</v>
      </c>
      <c r="E78" s="59" t="s">
        <v>47</v>
      </c>
      <c r="F78" s="77">
        <v>1387.51</v>
      </c>
      <c r="G78" s="43"/>
      <c r="H78" s="37"/>
      <c r="I78" s="38" t="s">
        <v>33</v>
      </c>
      <c r="J78" s="39">
        <f>IF(I78="Less(-)",-1,1)</f>
        <v>1</v>
      </c>
      <c r="K78" s="37" t="s">
        <v>34</v>
      </c>
      <c r="L78" s="37" t="s">
        <v>4</v>
      </c>
      <c r="M78" s="40"/>
      <c r="N78" s="49"/>
      <c r="O78" s="49"/>
      <c r="P78" s="50"/>
      <c r="Q78" s="49"/>
      <c r="R78" s="49"/>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2">
        <f>total_amount_ba($B$2,$D$2,D78,F78,J78,K78,M78)</f>
        <v>2775.02</v>
      </c>
      <c r="BB78" s="51">
        <f>BA78+SUM(N78:AZ78)</f>
        <v>2775.02</v>
      </c>
      <c r="BC78" s="56" t="str">
        <f>SpellNumber(L78,BB78)</f>
        <v>INR  Two Thousand Seven Hundred &amp; Seventy Five  and Paise Two Only</v>
      </c>
      <c r="IA78" s="21">
        <v>11.05</v>
      </c>
      <c r="IB78" s="21" t="s">
        <v>117</v>
      </c>
      <c r="ID78" s="21">
        <v>2</v>
      </c>
      <c r="IE78" s="22" t="s">
        <v>47</v>
      </c>
      <c r="IF78" s="22"/>
      <c r="IG78" s="22"/>
      <c r="IH78" s="22"/>
      <c r="II78" s="22"/>
    </row>
    <row r="79" spans="1:243" s="21" customFormat="1" ht="15.75">
      <c r="A79" s="57">
        <v>12</v>
      </c>
      <c r="B79" s="58" t="s">
        <v>118</v>
      </c>
      <c r="C79" s="33"/>
      <c r="D79" s="67"/>
      <c r="E79" s="67"/>
      <c r="F79" s="67"/>
      <c r="G79" s="67"/>
      <c r="H79" s="67"/>
      <c r="I79" s="67"/>
      <c r="J79" s="67"/>
      <c r="K79" s="67"/>
      <c r="L79" s="67"/>
      <c r="M79" s="67"/>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IA79" s="21">
        <v>12</v>
      </c>
      <c r="IB79" s="21" t="s">
        <v>118</v>
      </c>
      <c r="IE79" s="22"/>
      <c r="IF79" s="22"/>
      <c r="IG79" s="22"/>
      <c r="IH79" s="22"/>
      <c r="II79" s="22"/>
    </row>
    <row r="80" spans="1:243" s="21" customFormat="1" ht="189">
      <c r="A80" s="57">
        <v>12.01</v>
      </c>
      <c r="B80" s="58" t="s">
        <v>119</v>
      </c>
      <c r="C80" s="33"/>
      <c r="D80" s="67"/>
      <c r="E80" s="67"/>
      <c r="F80" s="67"/>
      <c r="G80" s="67"/>
      <c r="H80" s="67"/>
      <c r="I80" s="67"/>
      <c r="J80" s="67"/>
      <c r="K80" s="67"/>
      <c r="L80" s="67"/>
      <c r="M80" s="67"/>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IA80" s="21">
        <v>12.01</v>
      </c>
      <c r="IB80" s="21" t="s">
        <v>119</v>
      </c>
      <c r="IE80" s="22"/>
      <c r="IF80" s="22"/>
      <c r="IG80" s="22"/>
      <c r="IH80" s="22"/>
      <c r="II80" s="22"/>
    </row>
    <row r="81" spans="1:243" s="21" customFormat="1" ht="28.5" customHeight="1">
      <c r="A81" s="57">
        <v>12.02</v>
      </c>
      <c r="B81" s="58" t="s">
        <v>120</v>
      </c>
      <c r="C81" s="33"/>
      <c r="D81" s="33">
        <v>1</v>
      </c>
      <c r="E81" s="59" t="s">
        <v>47</v>
      </c>
      <c r="F81" s="77">
        <v>546.69</v>
      </c>
      <c r="G81" s="43"/>
      <c r="H81" s="37"/>
      <c r="I81" s="38" t="s">
        <v>33</v>
      </c>
      <c r="J81" s="39">
        <f>IF(I81="Less(-)",-1,1)</f>
        <v>1</v>
      </c>
      <c r="K81" s="37" t="s">
        <v>34</v>
      </c>
      <c r="L81" s="37" t="s">
        <v>4</v>
      </c>
      <c r="M81" s="40"/>
      <c r="N81" s="49"/>
      <c r="O81" s="49"/>
      <c r="P81" s="50"/>
      <c r="Q81" s="49"/>
      <c r="R81" s="49"/>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2">
        <f>total_amount_ba($B$2,$D$2,D81,F81,J81,K81,M81)</f>
        <v>546.69</v>
      </c>
      <c r="BB81" s="51">
        <f>BA81+SUM(N81:AZ81)</f>
        <v>546.69</v>
      </c>
      <c r="BC81" s="56" t="str">
        <f>SpellNumber(L81,BB81)</f>
        <v>INR  Five Hundred &amp; Forty Six  and Paise Sixty Nine Only</v>
      </c>
      <c r="IA81" s="21">
        <v>12.02</v>
      </c>
      <c r="IB81" s="21" t="s">
        <v>120</v>
      </c>
      <c r="ID81" s="21">
        <v>1</v>
      </c>
      <c r="IE81" s="22" t="s">
        <v>47</v>
      </c>
      <c r="IF81" s="22"/>
      <c r="IG81" s="22"/>
      <c r="IH81" s="22"/>
      <c r="II81" s="22"/>
    </row>
    <row r="82" spans="1:243" s="21" customFormat="1" ht="15.75">
      <c r="A82" s="57">
        <v>13</v>
      </c>
      <c r="B82" s="58" t="s">
        <v>121</v>
      </c>
      <c r="C82" s="33"/>
      <c r="D82" s="67"/>
      <c r="E82" s="67"/>
      <c r="F82" s="67"/>
      <c r="G82" s="67"/>
      <c r="H82" s="67"/>
      <c r="I82" s="67"/>
      <c r="J82" s="67"/>
      <c r="K82" s="67"/>
      <c r="L82" s="67"/>
      <c r="M82" s="67"/>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IA82" s="21">
        <v>13</v>
      </c>
      <c r="IB82" s="21" t="s">
        <v>121</v>
      </c>
      <c r="IE82" s="22"/>
      <c r="IF82" s="22"/>
      <c r="IG82" s="22"/>
      <c r="IH82" s="22"/>
      <c r="II82" s="22"/>
    </row>
    <row r="83" spans="1:243" s="21" customFormat="1" ht="362.25">
      <c r="A83" s="57">
        <v>13.01</v>
      </c>
      <c r="B83" s="58" t="s">
        <v>122</v>
      </c>
      <c r="C83" s="33"/>
      <c r="D83" s="67"/>
      <c r="E83" s="67"/>
      <c r="F83" s="67"/>
      <c r="G83" s="67"/>
      <c r="H83" s="67"/>
      <c r="I83" s="67"/>
      <c r="J83" s="67"/>
      <c r="K83" s="67"/>
      <c r="L83" s="67"/>
      <c r="M83" s="67"/>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IA83" s="21">
        <v>13.01</v>
      </c>
      <c r="IB83" s="21" t="s">
        <v>122</v>
      </c>
      <c r="IE83" s="22"/>
      <c r="IF83" s="22"/>
      <c r="IG83" s="22"/>
      <c r="IH83" s="22"/>
      <c r="II83" s="22"/>
    </row>
    <row r="84" spans="1:243" s="21" customFormat="1" ht="15.75">
      <c r="A84" s="57">
        <v>13.02</v>
      </c>
      <c r="B84" s="58" t="s">
        <v>123</v>
      </c>
      <c r="C84" s="33"/>
      <c r="D84" s="67"/>
      <c r="E84" s="67"/>
      <c r="F84" s="67"/>
      <c r="G84" s="67"/>
      <c r="H84" s="67"/>
      <c r="I84" s="67"/>
      <c r="J84" s="67"/>
      <c r="K84" s="67"/>
      <c r="L84" s="67"/>
      <c r="M84" s="67"/>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IA84" s="21">
        <v>13.02</v>
      </c>
      <c r="IB84" s="21" t="s">
        <v>123</v>
      </c>
      <c r="IE84" s="22"/>
      <c r="IF84" s="22"/>
      <c r="IG84" s="22"/>
      <c r="IH84" s="22"/>
      <c r="II84" s="22"/>
    </row>
    <row r="85" spans="1:243" s="21" customFormat="1" ht="47.25">
      <c r="A85" s="57">
        <v>13.03</v>
      </c>
      <c r="B85" s="58" t="s">
        <v>124</v>
      </c>
      <c r="C85" s="33"/>
      <c r="D85" s="33">
        <v>5</v>
      </c>
      <c r="E85" s="59" t="s">
        <v>53</v>
      </c>
      <c r="F85" s="77">
        <v>400.09</v>
      </c>
      <c r="G85" s="43"/>
      <c r="H85" s="37"/>
      <c r="I85" s="38" t="s">
        <v>33</v>
      </c>
      <c r="J85" s="39">
        <f>IF(I85="Less(-)",-1,1)</f>
        <v>1</v>
      </c>
      <c r="K85" s="37" t="s">
        <v>34</v>
      </c>
      <c r="L85" s="37" t="s">
        <v>4</v>
      </c>
      <c r="M85" s="40"/>
      <c r="N85" s="49"/>
      <c r="O85" s="49"/>
      <c r="P85" s="50"/>
      <c r="Q85" s="49"/>
      <c r="R85" s="49"/>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2">
        <f>total_amount_ba($B$2,$D$2,D85,F85,J85,K85,M85)</f>
        <v>2000.45</v>
      </c>
      <c r="BB85" s="51">
        <f>BA85+SUM(N85:AZ85)</f>
        <v>2000.45</v>
      </c>
      <c r="BC85" s="56" t="str">
        <f>SpellNumber(L85,BB85)</f>
        <v>INR  Two Thousand    and Paise Forty Five Only</v>
      </c>
      <c r="IA85" s="21">
        <v>13.03</v>
      </c>
      <c r="IB85" s="21" t="s">
        <v>124</v>
      </c>
      <c r="ID85" s="21">
        <v>5</v>
      </c>
      <c r="IE85" s="22" t="s">
        <v>53</v>
      </c>
      <c r="IF85" s="22"/>
      <c r="IG85" s="22"/>
      <c r="IH85" s="22"/>
      <c r="II85" s="22"/>
    </row>
    <row r="86" spans="1:243" s="21" customFormat="1" ht="173.25">
      <c r="A86" s="57">
        <v>13.04</v>
      </c>
      <c r="B86" s="58" t="s">
        <v>125</v>
      </c>
      <c r="C86" s="33"/>
      <c r="D86" s="67"/>
      <c r="E86" s="67"/>
      <c r="F86" s="67"/>
      <c r="G86" s="67"/>
      <c r="H86" s="67"/>
      <c r="I86" s="67"/>
      <c r="J86" s="67"/>
      <c r="K86" s="67"/>
      <c r="L86" s="67"/>
      <c r="M86" s="67"/>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IA86" s="21">
        <v>13.04</v>
      </c>
      <c r="IB86" s="21" t="s">
        <v>125</v>
      </c>
      <c r="IE86" s="22"/>
      <c r="IF86" s="22"/>
      <c r="IG86" s="22"/>
      <c r="IH86" s="22"/>
      <c r="II86" s="22"/>
    </row>
    <row r="87" spans="1:243" s="21" customFormat="1" ht="63">
      <c r="A87" s="57">
        <v>13.05</v>
      </c>
      <c r="B87" s="58" t="s">
        <v>126</v>
      </c>
      <c r="C87" s="33"/>
      <c r="D87" s="33">
        <v>5</v>
      </c>
      <c r="E87" s="59" t="s">
        <v>43</v>
      </c>
      <c r="F87" s="77">
        <v>874.79</v>
      </c>
      <c r="G87" s="43"/>
      <c r="H87" s="37"/>
      <c r="I87" s="38" t="s">
        <v>33</v>
      </c>
      <c r="J87" s="39">
        <f>IF(I87="Less(-)",-1,1)</f>
        <v>1</v>
      </c>
      <c r="K87" s="37" t="s">
        <v>34</v>
      </c>
      <c r="L87" s="37" t="s">
        <v>4</v>
      </c>
      <c r="M87" s="40"/>
      <c r="N87" s="49"/>
      <c r="O87" s="49"/>
      <c r="P87" s="50"/>
      <c r="Q87" s="49"/>
      <c r="R87" s="49"/>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2">
        <f>total_amount_ba($B$2,$D$2,D87,F87,J87,K87,M87)</f>
        <v>4373.95</v>
      </c>
      <c r="BB87" s="51">
        <f>BA87+SUM(N87:AZ87)</f>
        <v>4373.95</v>
      </c>
      <c r="BC87" s="56" t="str">
        <f>SpellNumber(L87,BB87)</f>
        <v>INR  Four Thousand Three Hundred &amp; Seventy Three  and Paise Ninety Five Only</v>
      </c>
      <c r="IA87" s="21">
        <v>13.05</v>
      </c>
      <c r="IB87" s="21" t="s">
        <v>126</v>
      </c>
      <c r="ID87" s="21">
        <v>5</v>
      </c>
      <c r="IE87" s="22" t="s">
        <v>43</v>
      </c>
      <c r="IF87" s="22"/>
      <c r="IG87" s="22"/>
      <c r="IH87" s="22"/>
      <c r="II87" s="22"/>
    </row>
    <row r="88" spans="1:243" s="21" customFormat="1" ht="15.75">
      <c r="A88" s="57">
        <v>14</v>
      </c>
      <c r="B88" s="58" t="s">
        <v>127</v>
      </c>
      <c r="C88" s="33"/>
      <c r="D88" s="67"/>
      <c r="E88" s="67"/>
      <c r="F88" s="67"/>
      <c r="G88" s="67"/>
      <c r="H88" s="67"/>
      <c r="I88" s="67"/>
      <c r="J88" s="67"/>
      <c r="K88" s="67"/>
      <c r="L88" s="67"/>
      <c r="M88" s="67"/>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IA88" s="21">
        <v>14</v>
      </c>
      <c r="IB88" s="21" t="s">
        <v>127</v>
      </c>
      <c r="IE88" s="22"/>
      <c r="IF88" s="22"/>
      <c r="IG88" s="22"/>
      <c r="IH88" s="22"/>
      <c r="II88" s="22"/>
    </row>
    <row r="89" spans="1:243" s="21" customFormat="1" ht="98.25" customHeight="1">
      <c r="A89" s="57">
        <v>14.01</v>
      </c>
      <c r="B89" s="58" t="s">
        <v>128</v>
      </c>
      <c r="C89" s="33"/>
      <c r="D89" s="33">
        <v>1.6</v>
      </c>
      <c r="E89" s="59" t="s">
        <v>131</v>
      </c>
      <c r="F89" s="77">
        <v>4985.93</v>
      </c>
      <c r="G89" s="43"/>
      <c r="H89" s="37"/>
      <c r="I89" s="38" t="s">
        <v>33</v>
      </c>
      <c r="J89" s="39">
        <f>IF(I89="Less(-)",-1,1)</f>
        <v>1</v>
      </c>
      <c r="K89" s="37" t="s">
        <v>34</v>
      </c>
      <c r="L89" s="37" t="s">
        <v>4</v>
      </c>
      <c r="M89" s="40"/>
      <c r="N89" s="49"/>
      <c r="O89" s="49"/>
      <c r="P89" s="50"/>
      <c r="Q89" s="49"/>
      <c r="R89" s="49"/>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2">
        <f>total_amount_ba($B$2,$D$2,D89,F89,J89,K89,M89)</f>
        <v>7977.49</v>
      </c>
      <c r="BB89" s="51">
        <f>BA89+SUM(N89:AZ89)</f>
        <v>7977.49</v>
      </c>
      <c r="BC89" s="56" t="str">
        <f>SpellNumber(L89,BB89)</f>
        <v>INR  Seven Thousand Nine Hundred &amp; Seventy Seven  and Paise Forty Nine Only</v>
      </c>
      <c r="IA89" s="21">
        <v>14.01</v>
      </c>
      <c r="IB89" s="78" t="s">
        <v>128</v>
      </c>
      <c r="ID89" s="21">
        <v>1.6</v>
      </c>
      <c r="IE89" s="22" t="s">
        <v>131</v>
      </c>
      <c r="IF89" s="22"/>
      <c r="IG89" s="22"/>
      <c r="IH89" s="22"/>
      <c r="II89" s="22"/>
    </row>
    <row r="90" spans="1:243" s="21" customFormat="1" ht="78.75">
      <c r="A90" s="57">
        <v>14.02</v>
      </c>
      <c r="B90" s="58" t="s">
        <v>129</v>
      </c>
      <c r="C90" s="33"/>
      <c r="D90" s="33">
        <v>2</v>
      </c>
      <c r="E90" s="59" t="s">
        <v>132</v>
      </c>
      <c r="F90" s="77">
        <v>3451.44</v>
      </c>
      <c r="G90" s="43"/>
      <c r="H90" s="37"/>
      <c r="I90" s="38" t="s">
        <v>33</v>
      </c>
      <c r="J90" s="39">
        <f>IF(I90="Less(-)",-1,1)</f>
        <v>1</v>
      </c>
      <c r="K90" s="37" t="s">
        <v>34</v>
      </c>
      <c r="L90" s="37" t="s">
        <v>4</v>
      </c>
      <c r="M90" s="40"/>
      <c r="N90" s="49"/>
      <c r="O90" s="49"/>
      <c r="P90" s="50"/>
      <c r="Q90" s="49"/>
      <c r="R90" s="49"/>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2">
        <f>total_amount_ba($B$2,$D$2,D90,F90,J90,K90,M90)</f>
        <v>6902.88</v>
      </c>
      <c r="BB90" s="51">
        <f>BA90+SUM(N90:AZ90)</f>
        <v>6902.88</v>
      </c>
      <c r="BC90" s="56" t="str">
        <f>SpellNumber(L90,BB90)</f>
        <v>INR  Six Thousand Nine Hundred &amp; Two  and Paise Eighty Eight Only</v>
      </c>
      <c r="IA90" s="21">
        <v>14.02</v>
      </c>
      <c r="IB90" s="21" t="s">
        <v>129</v>
      </c>
      <c r="ID90" s="21">
        <v>2</v>
      </c>
      <c r="IE90" s="22" t="s">
        <v>132</v>
      </c>
      <c r="IF90" s="22"/>
      <c r="IG90" s="22"/>
      <c r="IH90" s="22"/>
      <c r="II90" s="22"/>
    </row>
    <row r="91" spans="1:243" s="21" customFormat="1" ht="78.75">
      <c r="A91" s="57">
        <v>14.03</v>
      </c>
      <c r="B91" s="58" t="s">
        <v>130</v>
      </c>
      <c r="C91" s="33"/>
      <c r="D91" s="33">
        <v>1</v>
      </c>
      <c r="E91" s="59" t="s">
        <v>132</v>
      </c>
      <c r="F91" s="77">
        <v>3024.99</v>
      </c>
      <c r="G91" s="43"/>
      <c r="H91" s="37"/>
      <c r="I91" s="38" t="s">
        <v>33</v>
      </c>
      <c r="J91" s="39">
        <f>IF(I91="Less(-)",-1,1)</f>
        <v>1</v>
      </c>
      <c r="K91" s="37" t="s">
        <v>34</v>
      </c>
      <c r="L91" s="37" t="s">
        <v>4</v>
      </c>
      <c r="M91" s="40"/>
      <c r="N91" s="49"/>
      <c r="O91" s="49"/>
      <c r="P91" s="50"/>
      <c r="Q91" s="49"/>
      <c r="R91" s="49"/>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2">
        <f>total_amount_ba($B$2,$D$2,D91,F91,J91,K91,M91)</f>
        <v>3024.99</v>
      </c>
      <c r="BB91" s="51">
        <f>BA91+SUM(N91:AZ91)</f>
        <v>3024.99</v>
      </c>
      <c r="BC91" s="56" t="str">
        <f>SpellNumber(L91,BB91)</f>
        <v>INR  Three Thousand  &amp;Twenty Four  and Paise Ninety Nine Only</v>
      </c>
      <c r="IA91" s="21">
        <v>14.03</v>
      </c>
      <c r="IB91" s="21" t="s">
        <v>130</v>
      </c>
      <c r="ID91" s="21">
        <v>1</v>
      </c>
      <c r="IE91" s="22" t="s">
        <v>132</v>
      </c>
      <c r="IF91" s="22"/>
      <c r="IG91" s="22"/>
      <c r="IH91" s="22"/>
      <c r="II91" s="22"/>
    </row>
    <row r="92" spans="1:55" ht="42.75">
      <c r="A92" s="44" t="s">
        <v>35</v>
      </c>
      <c r="B92" s="45"/>
      <c r="C92" s="46"/>
      <c r="D92" s="75"/>
      <c r="E92" s="75"/>
      <c r="F92" s="75"/>
      <c r="G92" s="34"/>
      <c r="H92" s="47"/>
      <c r="I92" s="47"/>
      <c r="J92" s="47"/>
      <c r="K92" s="47"/>
      <c r="L92" s="48"/>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55">
        <f>SUM(BA13:BA91)</f>
        <v>207658.09</v>
      </c>
      <c r="BB92" s="55">
        <f>SUM(BB13:BB91)</f>
        <v>207658.09</v>
      </c>
      <c r="BC92" s="76" t="str">
        <f>SpellNumber($E$2,BB92)</f>
        <v>INR  Two Lakh Seven Thousand Six Hundred &amp; Fifty Eight  and Paise Nine Only</v>
      </c>
    </row>
    <row r="93" spans="1:55" ht="46.5" customHeight="1">
      <c r="A93" s="24" t="s">
        <v>36</v>
      </c>
      <c r="B93" s="25"/>
      <c r="C93" s="26"/>
      <c r="D93" s="72"/>
      <c r="E93" s="73" t="s">
        <v>45</v>
      </c>
      <c r="F93" s="74"/>
      <c r="G93" s="27"/>
      <c r="H93" s="28"/>
      <c r="I93" s="28"/>
      <c r="J93" s="28"/>
      <c r="K93" s="29"/>
      <c r="L93" s="30"/>
      <c r="M93" s="31"/>
      <c r="N93" s="32"/>
      <c r="O93" s="21"/>
      <c r="P93" s="21"/>
      <c r="Q93" s="21"/>
      <c r="R93" s="21"/>
      <c r="S93" s="21"/>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53">
        <f>IF(ISBLANK(F93),0,IF(E93="Excess (+)",ROUND(BA92+(BA92*F93),2),IF(E93="Less (-)",ROUND(BA92+(BA92*F93*(-1)),2),IF(E93="At Par",BA92,0))))</f>
        <v>0</v>
      </c>
      <c r="BB93" s="54">
        <f>ROUND(BA93,0)</f>
        <v>0</v>
      </c>
      <c r="BC93" s="36" t="str">
        <f>SpellNumber($E$2,BB93)</f>
        <v>INR Zero Only</v>
      </c>
    </row>
    <row r="94" spans="1:55" ht="45.75" customHeight="1">
      <c r="A94" s="23" t="s">
        <v>37</v>
      </c>
      <c r="B94" s="23"/>
      <c r="C94" s="62" t="str">
        <f>SpellNumber($E$2,BB93)</f>
        <v>INR Zero Only</v>
      </c>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row>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1" ht="15"/>
    <row r="1882" ht="15"/>
    <row r="1883" ht="15"/>
    <row r="1884" ht="15"/>
    <row r="1885" ht="15"/>
    <row r="1886" ht="15"/>
    <row r="1887" ht="15"/>
    <row r="1888" ht="15"/>
    <row r="1889"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9" ht="15"/>
    <row r="1930"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sheetData>
  <sheetProtection password="8F23" sheet="1"/>
  <mergeCells count="51">
    <mergeCell ref="D88:BC88"/>
    <mergeCell ref="D71:BC71"/>
    <mergeCell ref="D86:BC86"/>
    <mergeCell ref="D46:BC46"/>
    <mergeCell ref="D77:BC77"/>
    <mergeCell ref="D79:BC79"/>
    <mergeCell ref="D80:BC80"/>
    <mergeCell ref="D82:BC82"/>
    <mergeCell ref="D83:BC83"/>
    <mergeCell ref="D84:BC84"/>
    <mergeCell ref="D64:BC64"/>
    <mergeCell ref="D65:BC65"/>
    <mergeCell ref="D67:BC67"/>
    <mergeCell ref="D73:BC73"/>
    <mergeCell ref="D74:BC74"/>
    <mergeCell ref="D75:BC75"/>
    <mergeCell ref="D51:BC51"/>
    <mergeCell ref="D52:BC52"/>
    <mergeCell ref="D54:BC54"/>
    <mergeCell ref="D57:BC57"/>
    <mergeCell ref="D59:BC59"/>
    <mergeCell ref="D62:BC62"/>
    <mergeCell ref="D61:BC61"/>
    <mergeCell ref="D38:BC38"/>
    <mergeCell ref="D40:BC40"/>
    <mergeCell ref="D42:BC42"/>
    <mergeCell ref="D44:BC44"/>
    <mergeCell ref="D48:BC48"/>
    <mergeCell ref="D49:BC49"/>
    <mergeCell ref="D27:BC27"/>
    <mergeCell ref="D28:BC28"/>
    <mergeCell ref="D29:BC29"/>
    <mergeCell ref="D31:BC31"/>
    <mergeCell ref="D35:BC35"/>
    <mergeCell ref="D36:BC36"/>
    <mergeCell ref="D16:BC16"/>
    <mergeCell ref="D17:BC17"/>
    <mergeCell ref="D20:BC20"/>
    <mergeCell ref="D21:BC21"/>
    <mergeCell ref="D24:BC24"/>
    <mergeCell ref="D25:BC25"/>
    <mergeCell ref="C94:BC94"/>
    <mergeCell ref="A1:L1"/>
    <mergeCell ref="A4:BC4"/>
    <mergeCell ref="A5:BC5"/>
    <mergeCell ref="A6:BC6"/>
    <mergeCell ref="A7:BC7"/>
    <mergeCell ref="A9:BC9"/>
    <mergeCell ref="D13:BC13"/>
    <mergeCell ref="B8:BC8"/>
    <mergeCell ref="D14:BC1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93">
      <formula1>IF(E93="Select",-1,IF(E93="At Par",0,0))</formula1>
      <formula2>IF(E93="Select",-1,IF(E93="At Par",0,0.99))</formula2>
    </dataValidation>
    <dataValidation type="list" allowBlank="1" showErrorMessage="1" sqref="E93">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93">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93">
      <formula1>0</formula1>
      <formula2>IF(#REF!&lt;&gt;"Select",99.9,0)</formula2>
    </dataValidation>
    <dataValidation allowBlank="1" showInputMessage="1" showErrorMessage="1" promptTitle="Units" prompt="Please enter Units in text" sqref="D15:E15 D18:E19 D22:E23 D26:E26 D30:E30 D32:E34 D37:E37 D39:E39 D41:E41 D43:E43 D87:E87 D50:E50 D53:E53 D55:E56 D58:E58 D60:E60 D63:E63 D66:E66 D89:E91 D76:E76 D78:E78 D81:E81 D72:E72 D68:E70 D85:E85 D45:E45 D47:E47">
      <formula1>0</formula1>
      <formula2>0</formula2>
    </dataValidation>
    <dataValidation type="decimal" allowBlank="1" showInputMessage="1" showErrorMessage="1" promptTitle="Quantity" prompt="Please enter the Quantity for this item. " errorTitle="Invalid Entry" error="Only Numeric Values are allowed. " sqref="F15 F18:F19 F22:F23 F26 F30 F32:F34 F37 F39 F41 F43 F87 F50 F53 F55:F56 F58 F60 F63 F66 F89:F91 F76 F78 F81 F72 F68:F70 F85 F45 F47">
      <formula1>0</formula1>
      <formula2>999999999999999</formula2>
    </dataValidation>
    <dataValidation type="list" allowBlank="1" showErrorMessage="1" sqref="D13:D14 K15 D16:D17 K18:K19 D20:D21 K22:K23 D24:D25 K26 D27:D29 K30 D31 K32:K34 D35:D36 K37 D38 K39 D40 K41 D42 K43 D44 D86 D48:D49 K50 D51:D52 K53 D54 K55:K56 D57 K58 D59 D61:D62 K60 K63 D64:D65 K66 D67 D88 D73:D75 K76 D77 K78 D79:D80 K81 D82:D84 D71 K89:K91 K68:K70 K72 K85 K87 K45 K47 D46">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8:H19 G22:H23 G26:H26 G30:H30 G32:H34 G37:H37 G39:H39 G41:H41 G43:H43 G87:H87 G50:H50 G53:H53 G55:H56 G58:H58 G60:H60 G63:H63 G66:H66 G89:H91 G76:H76 G78:H78 G81:H81 G72:H72 G68:H70 G85:H85 G45:H45 G47:H47">
      <formula1>0</formula1>
      <formula2>999999999999999</formula2>
    </dataValidation>
    <dataValidation allowBlank="1" showInputMessage="1" showErrorMessage="1" promptTitle="Addition / Deduction" prompt="Please Choose the correct One" sqref="J15 J18:J19 J22:J23 J26 J30 J32:J34 J37 J39 J41 J43 J87 J50 J53 J55:J56 J58 J60 J63 J66 J89:J91 J76 J78 J81 J72 J68:J70 J85 J45 J47">
      <formula1>0</formula1>
      <formula2>0</formula2>
    </dataValidation>
    <dataValidation type="list" showErrorMessage="1" sqref="I15 I18:I19 I22:I23 I26 I30 I32:I34 I37 I39 I41 I43 I87 I50 I53 I55:I56 I58 I60 I63 I66 I89:I91 I76 I78 I81 I72 I68:I70 I85 I45 I4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9 N22:O23 N26:O26 N30:O30 N32:O34 N37:O37 N39:O39 N41:O41 N43:O43 N87:O87 N50:O50 N53:O53 N55:O56 N58:O58 N60:O60 N63:O63 N66:O66 N89:O91 N76:O76 N78:O78 N81:O81 N72:O72 N68:O70 N85:O85 N45:O45 N47:O4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R19 R22:R23 R26 R30 R32:R34 R37 R39 R41 R43 R87 R50 R53 R55:R56 R58 R60 R63 R66 R89:R91 R76 R78 R81 R72 R68:R70 R85 R45 R4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Q19 Q22:Q23 Q26 Q30 Q32:Q34 Q37 Q39 Q41 Q43 Q87 Q50 Q53 Q55:Q56 Q58 Q60 Q63 Q66 Q89:Q91 Q76 Q78 Q81 Q72 Q68:Q70 Q85 Q45 Q4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M19 M22:M23 M26 M30 M32:M34 M37 M39 M41 M43 M87 M50 M53 M55:M56 M58 M60 M63 M66 M89:M91 M76 M78 M81 M72 M68:M70 M85 M45 M47">
      <formula1>0</formula1>
      <formula2>999999999999999</formula2>
    </dataValidation>
    <dataValidation type="list" allowBlank="1" showInputMessage="1" showErrorMessage="1" sqref="L89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91 L90">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91">
      <formula1>0</formula1>
      <formula2>0</formula2>
    </dataValidation>
    <dataValidation type="decimal" allowBlank="1" showErrorMessage="1" errorTitle="Invalid Entry" error="Only Numeric Values are allowed. " sqref="A13:A91">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0" t="s">
        <v>38</v>
      </c>
      <c r="F6" s="70"/>
      <c r="G6" s="70"/>
      <c r="H6" s="70"/>
      <c r="I6" s="70"/>
      <c r="J6" s="70"/>
      <c r="K6" s="70"/>
    </row>
    <row r="7" spans="5:11" ht="14.25">
      <c r="E7" s="71"/>
      <c r="F7" s="71"/>
      <c r="G7" s="71"/>
      <c r="H7" s="71"/>
      <c r="I7" s="71"/>
      <c r="J7" s="71"/>
      <c r="K7" s="71"/>
    </row>
    <row r="8" spans="5:11" ht="14.25">
      <c r="E8" s="71"/>
      <c r="F8" s="71"/>
      <c r="G8" s="71"/>
      <c r="H8" s="71"/>
      <c r="I8" s="71"/>
      <c r="J8" s="71"/>
      <c r="K8" s="71"/>
    </row>
    <row r="9" spans="5:11" ht="14.25">
      <c r="E9" s="71"/>
      <c r="F9" s="71"/>
      <c r="G9" s="71"/>
      <c r="H9" s="71"/>
      <c r="I9" s="71"/>
      <c r="J9" s="71"/>
      <c r="K9" s="71"/>
    </row>
    <row r="10" spans="5:11" ht="14.25">
      <c r="E10" s="71"/>
      <c r="F10" s="71"/>
      <c r="G10" s="71"/>
      <c r="H10" s="71"/>
      <c r="I10" s="71"/>
      <c r="J10" s="71"/>
      <c r="K10" s="71"/>
    </row>
    <row r="11" spans="5:11" ht="14.25">
      <c r="E11" s="71"/>
      <c r="F11" s="71"/>
      <c r="G11" s="71"/>
      <c r="H11" s="71"/>
      <c r="I11" s="71"/>
      <c r="J11" s="71"/>
      <c r="K11" s="71"/>
    </row>
    <row r="12" spans="5:11" ht="14.25">
      <c r="E12" s="71"/>
      <c r="F12" s="71"/>
      <c r="G12" s="71"/>
      <c r="H12" s="71"/>
      <c r="I12" s="71"/>
      <c r="J12" s="71"/>
      <c r="K12" s="71"/>
    </row>
    <row r="13" spans="5:11" ht="14.25">
      <c r="E13" s="71"/>
      <c r="F13" s="71"/>
      <c r="G13" s="71"/>
      <c r="H13" s="71"/>
      <c r="I13" s="71"/>
      <c r="J13" s="71"/>
      <c r="K13" s="71"/>
    </row>
    <row r="14" spans="5:11" ht="14.25">
      <c r="E14" s="71"/>
      <c r="F14" s="71"/>
      <c r="G14" s="71"/>
      <c r="H14" s="71"/>
      <c r="I14" s="71"/>
      <c r="J14" s="71"/>
      <c r="K14" s="7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2022-04-20T10:27:11Z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