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'BoQ1'!$A$11:$BC$22</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<sst xmlns="http://schemas.openxmlformats.org/spreadsheetml/2006/main" count="149" uniqueCount="70">
  <si>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</si>
  <si>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</si>
  <si>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</si>
  <si>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</si>
  <si>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</si>
  <si>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</si>
  <si>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</si>
  <si>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</si>
  <si>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</si>
  <si>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</si>
  <si>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</si>
  <si>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</si>
  <si>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</si>
  <si>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</si>
  <si>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</si>
  <si>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</si>
  <si>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</si>
  <si>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</si>
  <si>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</si>
  <si>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</si>
  <si>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</si>
  <si>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</si>
  <si>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</si>
  <si>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</si>
  <si>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</si>
  <si>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</si>
  <si>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</si>
  <si>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</si>
  <si>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</si>
  <si>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</si>
  <si>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</si>
  <si>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</si>
  <si>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</si>
  <si>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</si>
  <si>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</si>
  <si>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</si>
  <si>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</si>
  <si>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</si>
  <si>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</si>
  <si>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</si>
  <si>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</si>
  <si>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</si>
  <si>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</si>
  <si>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</si>
  <si>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</si>
  <si>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</si>
  <si>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</si>
  <si>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</si>
  <si>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</si>
  <si>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</si>
  <si>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</si>
  <si>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</si>
  <si>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</si>
  <si>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</si>
  <si>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</si>
  <si>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cum</t>
  </si>
  <si>
    <t>each</t>
  </si>
  <si>
    <r>
      <t xml:space="preserve">TOTAL AMOUNT  
           in
     </t>
    </r>
    <r>
      <rPr>
        <b/>
        <sz val="11"/>
        <color indexed="10"/>
        <rFont val="Arial"/>
        <family val="2"/>
      </rPr>
      <t xml:space="preserve"> Rs.      P</t>
    </r>
  </si>
  <si>
    <t>Tender Inviting Authority: Superintending Engineer, IWD, IIT, Kanpur</t>
  </si>
  <si>
    <t>item no.4</t>
  </si>
  <si>
    <t>item no.6</t>
  </si>
  <si>
    <t>item no.7</t>
  </si>
  <si>
    <t>WOOD AND PVC WORK</t>
  </si>
  <si>
    <t>Providing and fixing Stainless steel  curtain rod (0.36kg per1.00m ) with two CP  Fine Design  bracket Finial( Knobs ball type or wall type ),CP Support fixed with C.P brass screws all complete  wherever necessary  :</t>
  </si>
  <si>
    <t>25 mm dia</t>
  </si>
  <si>
    <t>SANITARY INSTALLATIONS</t>
  </si>
  <si>
    <t>Providing and fixing 600x450 mm beveled edge mirror of superior glass (of approved quality) complete with 6 mm thick hard board ground fixed to wooden cleats with C.P. brass screws and washers complete.</t>
  </si>
  <si>
    <t>Providing and fixing mirror of superior glass (of approved quality) and of required shape and size with plastic moulded frame of approved make and shade with 6 mm thick hard board backing :</t>
  </si>
  <si>
    <t>Name of Work: Providing and Fixing of Curtain rods and looking mirror in Ratan Planet flat.</t>
  </si>
  <si>
    <t>Contract No:   24/C/D2/2022-23/01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</si>
</sst>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49" fontId="4" fillId="0" borderId="16" xfId="0" applyNumberFormat="1" applyFont="1" applyFill="1" applyBorder="1" applyAlignment="1">
      <alignment horizontal="center" vertical="top"/>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2"/>
  <sheetViews>
    <sheetView showGridLines="0" zoomScale="85" zoomScaleNormal="85" zoomScalePageLayoutView="0" workbookViewId="0" topLeftCell="A1">
      <selection activeCell="BJ21" sqref="BJ21"/>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0" t="str">
        <f>B2&amp;" BoQ"</f>
        <v>Percentage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1" t="s">
        <v>58</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8.25" customHeight="1">
      <c r="A5" s="71" t="s">
        <v>68</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75" customHeight="1">
      <c r="A6" s="71" t="s">
        <v>69</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58.5" customHeight="1">
      <c r="A8" s="11" t="s">
        <v>48</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49</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57</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62</v>
      </c>
      <c r="C13" s="39" t="s">
        <v>51</v>
      </c>
      <c r="D13" s="65"/>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7"/>
      <c r="IA13" s="22">
        <v>1</v>
      </c>
      <c r="IB13" s="22" t="s">
        <v>62</v>
      </c>
      <c r="IC13" s="22" t="s">
        <v>51</v>
      </c>
      <c r="IE13" s="23"/>
      <c r="IF13" s="23" t="s">
        <v>34</v>
      </c>
      <c r="IG13" s="23" t="s">
        <v>35</v>
      </c>
      <c r="IH13" s="23">
        <v>10</v>
      </c>
      <c r="II13" s="23" t="s">
        <v>36</v>
      </c>
    </row>
    <row r="14" spans="1:243" s="22" customFormat="1" ht="85.5">
      <c r="A14" s="59">
        <v>1.01</v>
      </c>
      <c r="B14" s="64" t="s">
        <v>63</v>
      </c>
      <c r="C14" s="39" t="s">
        <v>52</v>
      </c>
      <c r="D14" s="65"/>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7"/>
      <c r="IA14" s="22">
        <v>1.01</v>
      </c>
      <c r="IB14" s="22" t="s">
        <v>63</v>
      </c>
      <c r="IC14" s="22" t="s">
        <v>52</v>
      </c>
      <c r="IE14" s="23"/>
      <c r="IF14" s="23" t="s">
        <v>40</v>
      </c>
      <c r="IG14" s="23" t="s">
        <v>35</v>
      </c>
      <c r="IH14" s="23">
        <v>123.223</v>
      </c>
      <c r="II14" s="23" t="s">
        <v>37</v>
      </c>
    </row>
    <row r="15" spans="1:243" s="22" customFormat="1" ht="28.5">
      <c r="A15" s="59">
        <v>1.02</v>
      </c>
      <c r="B15" s="60" t="s">
        <v>64</v>
      </c>
      <c r="C15" s="39" t="s">
        <v>53</v>
      </c>
      <c r="D15" s="61">
        <v>489.25</v>
      </c>
      <c r="E15" s="62" t="s">
        <v>55</v>
      </c>
      <c r="F15" s="63">
        <v>422.88</v>
      </c>
      <c r="G15" s="40"/>
      <c r="H15" s="24"/>
      <c r="I15" s="47" t="s">
        <v>38</v>
      </c>
      <c r="J15" s="48">
        <f>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ROUND(total_amount_ba($B$2,$D$2,D15,F15,J15,K15,M15),0)</f>
        <v>206894</v>
      </c>
      <c r="BB15" s="54">
        <f>BA15+SUM(N15:AZ15)</f>
        <v>206894</v>
      </c>
      <c r="BC15" s="50" t="str">
        <f>SpellNumber(L15,BB15)</f>
        <v>INR  Two Lakh Six Thousand Eight Hundred &amp; Ninety Four  Only</v>
      </c>
      <c r="IA15" s="22">
        <v>1.02</v>
      </c>
      <c r="IB15" s="22" t="s">
        <v>64</v>
      </c>
      <c r="IC15" s="22" t="s">
        <v>53</v>
      </c>
      <c r="ID15" s="22">
        <v>489.25</v>
      </c>
      <c r="IE15" s="23" t="s">
        <v>55</v>
      </c>
      <c r="IF15" s="23" t="s">
        <v>41</v>
      </c>
      <c r="IG15" s="23" t="s">
        <v>42</v>
      </c>
      <c r="IH15" s="23">
        <v>213</v>
      </c>
      <c r="II15" s="23" t="s">
        <v>37</v>
      </c>
    </row>
    <row r="16" spans="1:243" s="22" customFormat="1" ht="15.75">
      <c r="A16" s="59">
        <v>2</v>
      </c>
      <c r="B16" s="64" t="s">
        <v>65</v>
      </c>
      <c r="C16" s="39" t="s">
        <v>59</v>
      </c>
      <c r="D16" s="65"/>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7"/>
      <c r="IA16" s="22">
        <v>2</v>
      </c>
      <c r="IB16" s="22" t="s">
        <v>65</v>
      </c>
      <c r="IC16" s="22" t="s">
        <v>59</v>
      </c>
      <c r="IE16" s="23"/>
      <c r="IF16" s="23"/>
      <c r="IG16" s="23"/>
      <c r="IH16" s="23"/>
      <c r="II16" s="23"/>
    </row>
    <row r="17" spans="1:243" s="22" customFormat="1" ht="85.5">
      <c r="A17" s="59">
        <v>2.01</v>
      </c>
      <c r="B17" s="64" t="s">
        <v>66</v>
      </c>
      <c r="C17" s="39" t="s">
        <v>54</v>
      </c>
      <c r="D17" s="61">
        <v>50</v>
      </c>
      <c r="E17" s="76" t="s">
        <v>56</v>
      </c>
      <c r="F17" s="63">
        <v>1237.3</v>
      </c>
      <c r="G17" s="40"/>
      <c r="H17" s="24"/>
      <c r="I17" s="47" t="s">
        <v>38</v>
      </c>
      <c r="J17" s="48">
        <f>IF(I17="Less(-)",-1,1)</f>
        <v>1</v>
      </c>
      <c r="K17" s="24" t="s">
        <v>39</v>
      </c>
      <c r="L17" s="24" t="s">
        <v>4</v>
      </c>
      <c r="M17" s="41"/>
      <c r="N17" s="24"/>
      <c r="O17" s="24"/>
      <c r="P17" s="46"/>
      <c r="Q17" s="24"/>
      <c r="R17" s="24"/>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53"/>
      <c r="BA17" s="42">
        <f>ROUND(total_amount_ba($B$2,$D$2,D17,F17,J17,K17,M17),0)</f>
        <v>61865</v>
      </c>
      <c r="BB17" s="54">
        <f>BA17+SUM(N17:AZ17)</f>
        <v>61865</v>
      </c>
      <c r="BC17" s="50" t="str">
        <f>SpellNumber(L17,BB17)</f>
        <v>INR  Sixty One Thousand Eight Hundred &amp; Sixty Five  Only</v>
      </c>
      <c r="IA17" s="22">
        <v>2.01</v>
      </c>
      <c r="IB17" s="22" t="s">
        <v>66</v>
      </c>
      <c r="IC17" s="22" t="s">
        <v>54</v>
      </c>
      <c r="ID17" s="22">
        <v>50</v>
      </c>
      <c r="IE17" s="23" t="s">
        <v>56</v>
      </c>
      <c r="IF17" s="23"/>
      <c r="IG17" s="23"/>
      <c r="IH17" s="23"/>
      <c r="II17" s="23"/>
    </row>
    <row r="18" spans="1:243" s="22" customFormat="1" ht="30.75" customHeight="1">
      <c r="A18" s="59">
        <v>2.02</v>
      </c>
      <c r="B18" s="64" t="s">
        <v>67</v>
      </c>
      <c r="C18" s="39" t="s">
        <v>60</v>
      </c>
      <c r="D18" s="65"/>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7"/>
      <c r="IA18" s="22">
        <v>2.02</v>
      </c>
      <c r="IB18" s="22" t="s">
        <v>67</v>
      </c>
      <c r="IC18" s="22" t="s">
        <v>60</v>
      </c>
      <c r="IE18" s="23"/>
      <c r="IF18" s="23" t="s">
        <v>34</v>
      </c>
      <c r="IG18" s="23" t="s">
        <v>43</v>
      </c>
      <c r="IH18" s="23">
        <v>10</v>
      </c>
      <c r="II18" s="23" t="s">
        <v>37</v>
      </c>
    </row>
    <row r="19" spans="1:243" s="22" customFormat="1" ht="85.5">
      <c r="A19" s="59">
        <v>2.03</v>
      </c>
      <c r="B19" s="64" t="s">
        <v>66</v>
      </c>
      <c r="C19" s="39" t="s">
        <v>61</v>
      </c>
      <c r="D19" s="61">
        <v>25</v>
      </c>
      <c r="E19" s="76" t="s">
        <v>56</v>
      </c>
      <c r="F19" s="63">
        <v>1593.33</v>
      </c>
      <c r="G19" s="40"/>
      <c r="H19" s="24"/>
      <c r="I19" s="47" t="s">
        <v>38</v>
      </c>
      <c r="J19" s="48">
        <f>IF(I19="Less(-)",-1,1)</f>
        <v>1</v>
      </c>
      <c r="K19" s="24" t="s">
        <v>39</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3"/>
      <c r="BA19" s="42">
        <f>ROUND(total_amount_ba($B$2,$D$2,D19,F19,J19,K19,M19),0)</f>
        <v>39833</v>
      </c>
      <c r="BB19" s="54">
        <f>BA19+SUM(N19:AZ19)</f>
        <v>39833</v>
      </c>
      <c r="BC19" s="50" t="str">
        <f>SpellNumber(L19,BB19)</f>
        <v>INR  Thirty Nine Thousand Eight Hundred &amp; Thirty Three  Only</v>
      </c>
      <c r="IA19" s="22">
        <v>2.03</v>
      </c>
      <c r="IB19" s="22" t="s">
        <v>66</v>
      </c>
      <c r="IC19" s="22" t="s">
        <v>61</v>
      </c>
      <c r="ID19" s="22">
        <v>25</v>
      </c>
      <c r="IE19" s="23" t="s">
        <v>56</v>
      </c>
      <c r="IF19" s="23"/>
      <c r="IG19" s="23"/>
      <c r="IH19" s="23"/>
      <c r="II19" s="23"/>
    </row>
    <row r="20" spans="1:55" ht="28.5">
      <c r="A20" s="25" t="s">
        <v>44</v>
      </c>
      <c r="B20" s="26"/>
      <c r="C20" s="27"/>
      <c r="D20" s="43"/>
      <c r="E20" s="43"/>
      <c r="F20" s="43"/>
      <c r="G20" s="43"/>
      <c r="H20" s="55"/>
      <c r="I20" s="55"/>
      <c r="J20" s="55"/>
      <c r="K20" s="55"/>
      <c r="L20" s="56"/>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57">
        <f>SUM(BA13:BA19)</f>
        <v>308592</v>
      </c>
      <c r="BB20" s="58">
        <f>SUM(BB13:BB19)</f>
        <v>308592</v>
      </c>
      <c r="BC20" s="50" t="str">
        <f>SpellNumber(L20,BB20)</f>
        <v>  Three Lakh Eight Thousand Five Hundred &amp; Ninety Two  Only</v>
      </c>
    </row>
    <row r="21" spans="1:55" ht="55.5" customHeight="1">
      <c r="A21" s="26" t="s">
        <v>45</v>
      </c>
      <c r="B21" s="28"/>
      <c r="C21" s="29"/>
      <c r="D21" s="30"/>
      <c r="E21" s="44" t="s">
        <v>50</v>
      </c>
      <c r="F21" s="45"/>
      <c r="G21" s="31"/>
      <c r="H21" s="32"/>
      <c r="I21" s="32"/>
      <c r="J21" s="32"/>
      <c r="K21" s="33"/>
      <c r="L21" s="34"/>
      <c r="M21" s="35"/>
      <c r="N21" s="36"/>
      <c r="O21" s="22"/>
      <c r="P21" s="22"/>
      <c r="Q21" s="22"/>
      <c r="R21" s="22"/>
      <c r="S21" s="22"/>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7">
        <f>IF(ISBLANK(F21),0,IF(E21="Excess (+)",ROUND(BA20+(BA20*F21),2),IF(E21="Less (-)",ROUND(BA20+(BA20*F21*(-1)),2),IF(E21="At Par",BA20,0))))</f>
        <v>0</v>
      </c>
      <c r="BB21" s="38">
        <f>ROUND(BA21,0)</f>
        <v>0</v>
      </c>
      <c r="BC21" s="21" t="str">
        <f>SpellNumber($E$2,BB21)</f>
        <v>INR Zero Only</v>
      </c>
    </row>
    <row r="22" spans="1:55" ht="18">
      <c r="A22" s="25" t="s">
        <v>46</v>
      </c>
      <c r="B22" s="25"/>
      <c r="C22" s="69" t="str">
        <f>SpellNumber($E$2,BB21)</f>
        <v>INR Zero Only</v>
      </c>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row>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5" ht="15"/>
    <row r="316" ht="15"/>
    <row r="317" ht="15"/>
  </sheetData>
  <sheetProtection password="9E83" sheet="1"/>
  <autoFilter ref="A11:BC22"/>
  <mergeCells count="12">
    <mergeCell ref="A9:BC9"/>
    <mergeCell ref="C22:BC22"/>
    <mergeCell ref="A1:L1"/>
    <mergeCell ref="A4:BC4"/>
    <mergeCell ref="A5:BC5"/>
    <mergeCell ref="A6:BC6"/>
    <mergeCell ref="A7:BC7"/>
    <mergeCell ref="B8:BC8"/>
    <mergeCell ref="D13:BC13"/>
    <mergeCell ref="D14:BC14"/>
    <mergeCell ref="D16:BC16"/>
    <mergeCell ref="D18:BC18"/>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1">
      <formula1>IF(E21="Select",-1,IF(E21="At Par",0,0))</formula1>
      <formula2>IF(E21="Select",-1,IF(E21="At Par",0,0.99))</formula2>
    </dataValidation>
    <dataValidation type="list" allowBlank="1" showErrorMessage="1" sqref="E21">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allowBlank="1" showErrorMessage="1" sqref="D13:D14 K15 D16 K17 D18 K19">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7:H17 G19:H19">
      <formula1>0</formula1>
      <formula2>999999999999999</formula2>
    </dataValidation>
    <dataValidation allowBlank="1" showInputMessage="1" showErrorMessage="1" promptTitle="Addition / Deduction" prompt="Please Choose the correct One" sqref="J15 J17 J19">
      <formula1>0</formula1>
      <formula2>0</formula2>
    </dataValidation>
    <dataValidation type="list" showErrorMessage="1" sqref="I15 I17 I1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19:O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1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19">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7 D19">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7 F19">
      <formula1>0</formula1>
      <formula2>999999999999999</formula2>
    </dataValidation>
    <dataValidation type="list" allowBlank="1" showInputMessage="1" showErrorMessage="1" sqref="L13 L14 L15 L16 L17 L19 L18">
      <formula1>"INR"</formula1>
    </dataValidation>
    <dataValidation allowBlank="1" showInputMessage="1" showErrorMessage="1" promptTitle="Itemcode/Make" prompt="Please enter text" sqref="C13:C19">
      <formula1>0</formula1>
      <formula2>0</formula2>
    </dataValidation>
    <dataValidation type="decimal" allowBlank="1" showInputMessage="1" showErrorMessage="1" errorTitle="Invalid Entry" error="Only Numeric Values are allowed. " sqref="A13:A19">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47</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2022-07-06T05:17:41Z</cp:lastPrinted>
  <dcterms:created xsi:type="dcterms:W3CDTF">2009-01-30T06:42:42Z</dcterms:created>
  <dcterms:modified xsi:type="dcterms:W3CDTF">2022-07-06T05:18:48Z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