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'BoQ1'!$A$11:$BC$81</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<sst xmlns="http://schemas.openxmlformats.org/spreadsheetml/2006/main" count="539" uniqueCount="193">
  <si>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</si>
  <si>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</si>
  <si>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</si>
  <si>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</si>
  <si>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</si>
  <si>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</si>
  <si>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</si>
  <si>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</si>
  <si>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</si>
  <si>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</si>
  <si>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</si>
  <si>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</si>
  <si>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</si>
  <si>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</si>
  <si>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</si>
  <si>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</si>
  <si>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</si>
  <si>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</si>
  <si>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</si>
  <si>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</si>
  <si>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</si>
  <si>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</si>
  <si>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</si>
  <si>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</si>
  <si>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</si>
  <si>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</si>
  <si>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</si>
  <si>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</si>
  <si>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</si>
  <si>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</si>
  <si>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</si>
  <si>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</si>
  <si>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</si>
  <si>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</si>
  <si>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</si>
  <si>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</si>
  <si>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</si>
  <si>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</si>
  <si>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</si>
  <si>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</si>
  <si>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</si>
  <si>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</si>
  <si>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</si>
  <si>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</si>
  <si>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</si>
  <si>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</si>
  <si>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</si>
  <si>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</si>
  <si>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</si>
  <si>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</si>
  <si>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</si>
  <si>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</si>
  <si>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</si>
  <si>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</si>
  <si>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</si>
  <si>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</si>
  <si>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</si>
  <si>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</si>
  <si>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</si>
  <si>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</si>
  <si>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</si>
  <si>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</si>
  <si>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</si>
  <si>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</si>
  <si>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</si>
  <si>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</si>
  <si>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</si>
  <si>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</si>
  <si>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</si>
  <si>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</si>
  <si>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</si>
  <si>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</si>
  <si>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</si>
  <si>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metre</t>
  </si>
  <si>
    <t>Tender Inviting Authority: Superintending Engineer, IWD, IIT, Kanpur</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</si>
  <si>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</si>
  <si>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</si>
  <si>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</si>
  <si>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</si>
  <si>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</si>
  <si>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</si>
  <si>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</si>
  <si>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</si>
  <si>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Distempering with 1st quality acrylic  distemper (ready made) having VOC content less than 50 gm per ltr. of approved manufacturer and of required shade and colour complete. as per manufacturer's specification.</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</si>
  <si>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</si>
  <si>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</si>
  <si>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</si>
  <si>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</si>
  <si>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doors, windows and clerestory windows (steel or wood) shutter including chowkhats, architrave, holdfasts etc. complete and stacking within 50 metres lead :</t>
  </si>
  <si>
    <t>SANITARY INSTALLATIONS</t>
  </si>
  <si>
    <t>Size 600x450x200 mm</t>
  </si>
  <si>
    <t>Providing and fixing P.V.C. waste pipe for sink or wash basin including P.V.C. waste fittings complete.</t>
  </si>
  <si>
    <t>WATER SUPPLY</t>
  </si>
  <si>
    <t>15 mm dia nominal bore</t>
  </si>
  <si>
    <t>20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</si>
  <si>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</si>
  <si>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</si>
  <si>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</si>
  <si>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</si>
  <si>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15 mm nominal bore</t>
  </si>
  <si>
    <t>Providing and fixing C.P. brass long body bib cock of approved quality conforming to IS standards and weighing not less than 690 gms.</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</si>
  <si>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</si>
  <si>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</si>
  <si>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</si>
  <si>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</si>
  <si>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</si>
  <si>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</si>
  <si>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</si>
  <si>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</si>
  <si>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</si>
  <si>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</si>
  <si>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</si>
  <si>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</si>
  <si>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</si>
  <si>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</si>
  <si>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</si>
  <si>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</si>
  <si>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</si>
  <si>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</si>
  <si>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</si>
  <si>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</si>
  <si>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</si>
  <si>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</si>
  <si>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</si>
  <si>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</si>
  <si>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</si>
  <si>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</si>
  <si>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</si>
  <si>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</si>
  <si>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</si>
  <si>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</si>
  <si>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</si>
  <si>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</si>
  <si>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</si>
  <si>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</si>
  <si>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</si>
  <si>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</si>
  <si>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</si>
  <si>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</si>
  <si>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</si>
  <si>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</si>
  <si>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</si>
  <si>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</si>
  <si>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</si>
  <si>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</si>
  <si>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</si>
  <si>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</si>
  <si>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</si>
  <si>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</si>
  <si>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</si>
  <si>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</si>
  <si>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</si>
  <si>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</si>
  <si>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</si>
  <si>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</si>
  <si>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</si>
  <si>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</si>
  <si>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</si>
  <si>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</si>
  <si>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FLOORING</t>
  </si>
  <si>
    <t>Of area 3 sq. metres and below</t>
  </si>
  <si>
    <t>Each</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</si>
  <si>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</si>
  <si>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</si>
  <si>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Suspended floors, roofs, landings, balconies and access platform</t>
  </si>
  <si>
    <t>Granite stone slab colour black, Cherry/Ruby red</t>
  </si>
  <si>
    <t>Providing edge moulding to 18 mm thick marble stone counters, Vanities etc., including machine polishing to edge to give high gloss finish etc. complete as per design approved by Engineer-in-Charge.</t>
  </si>
  <si>
    <t>Granite work</t>
  </si>
  <si>
    <t>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</si>
  <si>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</si>
  <si>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</si>
  <si>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12 mm cement plaster of mix :</t>
  </si>
  <si>
    <t>1:6 (1 cement: 6 fine sand)</t>
  </si>
  <si>
    <t>15 mm cement plaster on the rough side of single or half brick wall of mix :</t>
  </si>
  <si>
    <t>Dismantling and Demolishing</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</si>
  <si>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</si>
  <si>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</si>
  <si>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</si>
  <si>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steel work in built up sections in angles, tees, flats and channels including all gusset plates, bolts, nuts, cutting rivets, welding etc. including dismembering and stacking within 50 metres lead.</t>
  </si>
  <si>
    <t>Dismantling tile work in floors and roofs laid in cement mortar including stacking material within 50 metres lead.</t>
  </si>
  <si>
    <t>For thickness of tiles 10 mm to 25 mm</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</si>
  <si>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</si>
  <si>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</si>
  <si>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Semi rigid pipe</t>
  </si>
  <si>
    <t>40 mm dia</t>
  </si>
  <si>
    <t>Providing and fixing G.I. pipes complete with G.I. fittings and clamps, i/c cutting and making good the walls etc.   Internal work - Exposed on wall</t>
  </si>
  <si>
    <t>25 mm dia nominal bore</t>
  </si>
  <si>
    <t>MINOR CIVIL MAINTENANCE WORK</t>
  </si>
  <si>
    <t xml:space="preserve">"""P/F C.P brass towel rod complete with two C.P.brass brackets fixed to wooden cleats with C.P. brass screws of approved quality size of 600 x 20 mm. 
"
</t>
  </si>
  <si>
    <t xml:space="preserve">"Providing and fixing C.P. grating with or without hole for waste pipe for floor/ nahani trap 100 mm dia. weight not less than 100 grams.
</t>
  </si>
  <si>
    <t xml:space="preserve">"Removal of old PVC floor and proper scrapping, cleaning etc to prepare surface for reflooring as per direction incharge.
"
</t>
  </si>
  <si>
    <t>Name of Work: Renovation of Room No CL-104A ,CL-104B at Old Core Lab.</t>
  </si>
  <si>
    <t>Contract No:   29/C/D2/2022-23/02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</si>
</sst>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1"/>
  <sheetViews>
    <sheetView showGridLines="0" zoomScale="85" zoomScaleNormal="85" zoomScalePageLayoutView="0" workbookViewId="0" topLeftCell="A1">
      <selection activeCell="F60" sqref="F60"/>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2" t="s">
        <v>74</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8.25" customHeight="1">
      <c r="A5" s="72" t="s">
        <v>191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192</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58.5" customHeight="1">
      <c r="A8" s="11" t="s">
        <v>50</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68</v>
      </c>
      <c r="C13" s="39" t="s">
        <v>55</v>
      </c>
      <c r="D13" s="66"/>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8"/>
      <c r="IA13" s="22">
        <v>1</v>
      </c>
      <c r="IB13" s="22" t="s">
        <v>68</v>
      </c>
      <c r="IC13" s="22" t="s">
        <v>55</v>
      </c>
      <c r="IE13" s="23"/>
      <c r="IF13" s="23" t="s">
        <v>34</v>
      </c>
      <c r="IG13" s="23" t="s">
        <v>35</v>
      </c>
      <c r="IH13" s="23">
        <v>10</v>
      </c>
      <c r="II13" s="23" t="s">
        <v>36</v>
      </c>
    </row>
    <row r="14" spans="1:243" s="22" customFormat="1" ht="128.25">
      <c r="A14" s="59">
        <v>1.01</v>
      </c>
      <c r="B14" s="64" t="s">
        <v>162</v>
      </c>
      <c r="C14" s="39" t="s">
        <v>56</v>
      </c>
      <c r="D14" s="66"/>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8"/>
      <c r="IA14" s="22">
        <v>1.01</v>
      </c>
      <c r="IB14" s="22" t="s">
        <v>162</v>
      </c>
      <c r="IC14" s="22" t="s">
        <v>56</v>
      </c>
      <c r="IE14" s="23"/>
      <c r="IF14" s="23" t="s">
        <v>40</v>
      </c>
      <c r="IG14" s="23" t="s">
        <v>35</v>
      </c>
      <c r="IH14" s="23">
        <v>123.223</v>
      </c>
      <c r="II14" s="23" t="s">
        <v>37</v>
      </c>
    </row>
    <row r="15" spans="1:243" s="22" customFormat="1" ht="71.25">
      <c r="A15" s="59">
        <v>1.02</v>
      </c>
      <c r="B15" s="60" t="s">
        <v>163</v>
      </c>
      <c r="C15" s="39" t="s">
        <v>57</v>
      </c>
      <c r="D15" s="61">
        <v>0.1</v>
      </c>
      <c r="E15" s="62" t="s">
        <v>64</v>
      </c>
      <c r="F15" s="63">
        <v>8930.33</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893</v>
      </c>
      <c r="BB15" s="54">
        <f>BA15+SUM(N15:AZ15)</f>
        <v>893</v>
      </c>
      <c r="BC15" s="50" t="str">
        <f>SpellNumber(L15,BB15)</f>
        <v>INR  Eight Hundred &amp; Ninety Three  Only</v>
      </c>
      <c r="IA15" s="22">
        <v>1.02</v>
      </c>
      <c r="IB15" s="22" t="s">
        <v>163</v>
      </c>
      <c r="IC15" s="22" t="s">
        <v>57</v>
      </c>
      <c r="ID15" s="22">
        <v>0.1</v>
      </c>
      <c r="IE15" s="23" t="s">
        <v>64</v>
      </c>
      <c r="IF15" s="23" t="s">
        <v>41</v>
      </c>
      <c r="IG15" s="23" t="s">
        <v>42</v>
      </c>
      <c r="IH15" s="23">
        <v>213</v>
      </c>
      <c r="II15" s="23" t="s">
        <v>37</v>
      </c>
    </row>
    <row r="16" spans="1:243" s="22" customFormat="1" ht="42.75">
      <c r="A16" s="59">
        <v>1.03</v>
      </c>
      <c r="B16" s="60" t="s">
        <v>69</v>
      </c>
      <c r="C16" s="39" t="s">
        <v>102</v>
      </c>
      <c r="D16" s="66"/>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8"/>
      <c r="IA16" s="22">
        <v>1.03</v>
      </c>
      <c r="IB16" s="22" t="s">
        <v>69</v>
      </c>
      <c r="IC16" s="22" t="s">
        <v>102</v>
      </c>
      <c r="IE16" s="23"/>
      <c r="IF16" s="23"/>
      <c r="IG16" s="23"/>
      <c r="IH16" s="23"/>
      <c r="II16" s="23"/>
    </row>
    <row r="17" spans="1:243" s="22" customFormat="1" ht="28.5">
      <c r="A17" s="59">
        <v>1.04</v>
      </c>
      <c r="B17" s="60" t="s">
        <v>164</v>
      </c>
      <c r="C17" s="39" t="s">
        <v>58</v>
      </c>
      <c r="D17" s="61">
        <v>1</v>
      </c>
      <c r="E17" s="62" t="s">
        <v>52</v>
      </c>
      <c r="F17" s="63">
        <v>672.11</v>
      </c>
      <c r="G17" s="40"/>
      <c r="H17" s="24"/>
      <c r="I17" s="47" t="s">
        <v>38</v>
      </c>
      <c r="J17" s="48">
        <f>IF(I17="Less(-)",-1,1)</f>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ROUND(total_amount_ba($B$2,$D$2,D17,F17,J17,K17,M17),0)</f>
        <v>672</v>
      </c>
      <c r="BB17" s="54">
        <f>BA17+SUM(N17:AZ17)</f>
        <v>672</v>
      </c>
      <c r="BC17" s="50" t="str">
        <f>SpellNumber(L17,BB17)</f>
        <v>INR  Six Hundred &amp; Seventy Two  Only</v>
      </c>
      <c r="IA17" s="22">
        <v>1.04</v>
      </c>
      <c r="IB17" s="22" t="s">
        <v>164</v>
      </c>
      <c r="IC17" s="22" t="s">
        <v>58</v>
      </c>
      <c r="ID17" s="22">
        <v>1</v>
      </c>
      <c r="IE17" s="23" t="s">
        <v>52</v>
      </c>
      <c r="IF17" s="23"/>
      <c r="IG17" s="23"/>
      <c r="IH17" s="23"/>
      <c r="II17" s="23"/>
    </row>
    <row r="18" spans="1:243" s="22" customFormat="1" ht="71.25">
      <c r="A18" s="59">
        <v>1.05</v>
      </c>
      <c r="B18" s="60" t="s">
        <v>70</v>
      </c>
      <c r="C18" s="39" t="s">
        <v>103</v>
      </c>
      <c r="D18" s="66"/>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8"/>
      <c r="IA18" s="22">
        <v>1.05</v>
      </c>
      <c r="IB18" s="22" t="s">
        <v>70</v>
      </c>
      <c r="IC18" s="22" t="s">
        <v>103</v>
      </c>
      <c r="IE18" s="23"/>
      <c r="IF18" s="23"/>
      <c r="IG18" s="23"/>
      <c r="IH18" s="23"/>
      <c r="II18" s="23"/>
    </row>
    <row r="19" spans="1:243" s="22" customFormat="1" ht="28.5">
      <c r="A19" s="59">
        <v>1.06</v>
      </c>
      <c r="B19" s="60" t="s">
        <v>71</v>
      </c>
      <c r="C19" s="39" t="s">
        <v>104</v>
      </c>
      <c r="D19" s="61">
        <v>10</v>
      </c>
      <c r="E19" s="62" t="s">
        <v>66</v>
      </c>
      <c r="F19" s="63">
        <v>78.6</v>
      </c>
      <c r="G19" s="40"/>
      <c r="H19" s="24"/>
      <c r="I19" s="47" t="s">
        <v>38</v>
      </c>
      <c r="J19" s="48">
        <f>IF(I19="Less(-)",-1,1)</f>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ROUND(total_amount_ba($B$2,$D$2,D19,F19,J19,K19,M19),0)</f>
        <v>786</v>
      </c>
      <c r="BB19" s="54">
        <f>BA19+SUM(N19:AZ19)</f>
        <v>786</v>
      </c>
      <c r="BC19" s="50" t="str">
        <f>SpellNumber(L19,BB19)</f>
        <v>INR  Seven Hundred &amp; Eighty Six  Only</v>
      </c>
      <c r="IA19" s="22">
        <v>1.06</v>
      </c>
      <c r="IB19" s="22" t="s">
        <v>71</v>
      </c>
      <c r="IC19" s="22" t="s">
        <v>104</v>
      </c>
      <c r="ID19" s="22">
        <v>10</v>
      </c>
      <c r="IE19" s="23" t="s">
        <v>66</v>
      </c>
      <c r="IF19" s="23"/>
      <c r="IG19" s="23"/>
      <c r="IH19" s="23"/>
      <c r="II19" s="23"/>
    </row>
    <row r="20" spans="1:243" s="22" customFormat="1" ht="19.5" customHeight="1">
      <c r="A20" s="59">
        <v>2</v>
      </c>
      <c r="B20" s="60" t="s">
        <v>72</v>
      </c>
      <c r="C20" s="39" t="s">
        <v>59</v>
      </c>
      <c r="D20" s="66"/>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8"/>
      <c r="IA20" s="22">
        <v>2</v>
      </c>
      <c r="IB20" s="22" t="s">
        <v>72</v>
      </c>
      <c r="IC20" s="22" t="s">
        <v>59</v>
      </c>
      <c r="IE20" s="23"/>
      <c r="IF20" s="23" t="s">
        <v>34</v>
      </c>
      <c r="IG20" s="23" t="s">
        <v>43</v>
      </c>
      <c r="IH20" s="23">
        <v>10</v>
      </c>
      <c r="II20" s="23" t="s">
        <v>37</v>
      </c>
    </row>
    <row r="21" spans="1:243" s="22" customFormat="1" ht="71.25">
      <c r="A21" s="59">
        <v>2.01</v>
      </c>
      <c r="B21" s="60" t="s">
        <v>75</v>
      </c>
      <c r="C21" s="39" t="s">
        <v>105</v>
      </c>
      <c r="D21" s="6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8"/>
      <c r="IA21" s="22">
        <v>2.01</v>
      </c>
      <c r="IB21" s="22" t="s">
        <v>75</v>
      </c>
      <c r="IC21" s="22" t="s">
        <v>105</v>
      </c>
      <c r="IE21" s="23"/>
      <c r="IF21" s="23"/>
      <c r="IG21" s="23"/>
      <c r="IH21" s="23"/>
      <c r="II21" s="23"/>
    </row>
    <row r="22" spans="1:243" s="22" customFormat="1" ht="28.5">
      <c r="A22" s="59">
        <v>2.02</v>
      </c>
      <c r="B22" s="60" t="s">
        <v>76</v>
      </c>
      <c r="C22" s="39" t="s">
        <v>60</v>
      </c>
      <c r="D22" s="61">
        <v>8</v>
      </c>
      <c r="E22" s="62" t="s">
        <v>52</v>
      </c>
      <c r="F22" s="63">
        <v>892.63</v>
      </c>
      <c r="G22" s="40"/>
      <c r="H22" s="24"/>
      <c r="I22" s="47" t="s">
        <v>38</v>
      </c>
      <c r="J22" s="48">
        <f>IF(I22="Less(-)",-1,1)</f>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ROUND(total_amount_ba($B$2,$D$2,D22,F22,J22,K22,M22),0)</f>
        <v>7141</v>
      </c>
      <c r="BB22" s="54">
        <f>BA22+SUM(N22:AZ22)</f>
        <v>7141</v>
      </c>
      <c r="BC22" s="50" t="str">
        <f>SpellNumber(L22,BB22)</f>
        <v>INR  Seven Thousand One Hundred &amp; Forty One  Only</v>
      </c>
      <c r="IA22" s="22">
        <v>2.02</v>
      </c>
      <c r="IB22" s="22" t="s">
        <v>76</v>
      </c>
      <c r="IC22" s="22" t="s">
        <v>60</v>
      </c>
      <c r="ID22" s="22">
        <v>8</v>
      </c>
      <c r="IE22" s="23" t="s">
        <v>52</v>
      </c>
      <c r="IF22" s="23" t="s">
        <v>40</v>
      </c>
      <c r="IG22" s="23" t="s">
        <v>35</v>
      </c>
      <c r="IH22" s="23">
        <v>123.223</v>
      </c>
      <c r="II22" s="23" t="s">
        <v>37</v>
      </c>
    </row>
    <row r="23" spans="1:243" s="22" customFormat="1" ht="15.75">
      <c r="A23" s="59">
        <v>3</v>
      </c>
      <c r="B23" s="60" t="s">
        <v>77</v>
      </c>
      <c r="C23" s="39" t="s">
        <v>106</v>
      </c>
      <c r="D23" s="66"/>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8"/>
      <c r="IA23" s="22">
        <v>3</v>
      </c>
      <c r="IB23" s="22" t="s">
        <v>77</v>
      </c>
      <c r="IC23" s="22" t="s">
        <v>106</v>
      </c>
      <c r="IE23" s="23"/>
      <c r="IF23" s="23" t="s">
        <v>44</v>
      </c>
      <c r="IG23" s="23" t="s">
        <v>45</v>
      </c>
      <c r="IH23" s="23">
        <v>10</v>
      </c>
      <c r="II23" s="23" t="s">
        <v>37</v>
      </c>
    </row>
    <row r="24" spans="1:243" s="22" customFormat="1" ht="213.75">
      <c r="A24" s="59">
        <v>3.01</v>
      </c>
      <c r="B24" s="60" t="s">
        <v>78</v>
      </c>
      <c r="C24" s="39" t="s">
        <v>107</v>
      </c>
      <c r="D24" s="66"/>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8"/>
      <c r="IA24" s="22">
        <v>3.01</v>
      </c>
      <c r="IB24" s="22" t="s">
        <v>78</v>
      </c>
      <c r="IC24" s="22" t="s">
        <v>107</v>
      </c>
      <c r="IE24" s="23"/>
      <c r="IF24" s="23"/>
      <c r="IG24" s="23"/>
      <c r="IH24" s="23"/>
      <c r="II24" s="23"/>
    </row>
    <row r="25" spans="1:243" s="22" customFormat="1" ht="28.5">
      <c r="A25" s="59">
        <v>3.02</v>
      </c>
      <c r="B25" s="60" t="s">
        <v>165</v>
      </c>
      <c r="C25" s="39" t="s">
        <v>108</v>
      </c>
      <c r="D25" s="66"/>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8"/>
      <c r="IA25" s="22">
        <v>3.02</v>
      </c>
      <c r="IB25" s="22" t="s">
        <v>165</v>
      </c>
      <c r="IC25" s="22" t="s">
        <v>108</v>
      </c>
      <c r="IE25" s="23"/>
      <c r="IF25" s="23" t="s">
        <v>41</v>
      </c>
      <c r="IG25" s="23" t="s">
        <v>42</v>
      </c>
      <c r="IH25" s="23">
        <v>213</v>
      </c>
      <c r="II25" s="23" t="s">
        <v>37</v>
      </c>
    </row>
    <row r="26" spans="1:243" s="22" customFormat="1" ht="28.5">
      <c r="A26" s="59">
        <v>3.03</v>
      </c>
      <c r="B26" s="60" t="s">
        <v>79</v>
      </c>
      <c r="C26" s="39" t="s">
        <v>109</v>
      </c>
      <c r="D26" s="61">
        <v>1</v>
      </c>
      <c r="E26" s="62" t="s">
        <v>52</v>
      </c>
      <c r="F26" s="63">
        <v>3880.18</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ROUND(total_amount_ba($B$2,$D$2,D26,F26,J26,K26,M26),0)</f>
        <v>3880</v>
      </c>
      <c r="BB26" s="54">
        <f>BA26+SUM(N26:AZ26)</f>
        <v>3880</v>
      </c>
      <c r="BC26" s="50" t="str">
        <f>SpellNumber(L26,BB26)</f>
        <v>INR  Three Thousand Eight Hundred &amp; Eighty  Only</v>
      </c>
      <c r="IA26" s="22">
        <v>3.03</v>
      </c>
      <c r="IB26" s="22" t="s">
        <v>79</v>
      </c>
      <c r="IC26" s="22" t="s">
        <v>109</v>
      </c>
      <c r="ID26" s="22">
        <v>1</v>
      </c>
      <c r="IE26" s="23" t="s">
        <v>52</v>
      </c>
      <c r="IF26" s="23"/>
      <c r="IG26" s="23"/>
      <c r="IH26" s="23"/>
      <c r="II26" s="23"/>
    </row>
    <row r="27" spans="1:243" s="22" customFormat="1" ht="74.25" customHeight="1">
      <c r="A27" s="59">
        <v>3.04</v>
      </c>
      <c r="B27" s="60" t="s">
        <v>166</v>
      </c>
      <c r="C27" s="39" t="s">
        <v>110</v>
      </c>
      <c r="D27" s="66"/>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8"/>
      <c r="IA27" s="22">
        <v>3.04</v>
      </c>
      <c r="IB27" s="22" t="s">
        <v>166</v>
      </c>
      <c r="IC27" s="22" t="s">
        <v>110</v>
      </c>
      <c r="IE27" s="23"/>
      <c r="IF27" s="23"/>
      <c r="IG27" s="23"/>
      <c r="IH27" s="23"/>
      <c r="II27" s="23"/>
    </row>
    <row r="28" spans="1:243" s="22" customFormat="1" ht="28.5">
      <c r="A28" s="59">
        <v>3.05</v>
      </c>
      <c r="B28" s="60" t="s">
        <v>167</v>
      </c>
      <c r="C28" s="39" t="s">
        <v>111</v>
      </c>
      <c r="D28" s="61">
        <v>3</v>
      </c>
      <c r="E28" s="62" t="s">
        <v>73</v>
      </c>
      <c r="F28" s="63">
        <v>367.25</v>
      </c>
      <c r="G28" s="40"/>
      <c r="H28" s="24"/>
      <c r="I28" s="47" t="s">
        <v>38</v>
      </c>
      <c r="J28" s="48">
        <f>IF(I28="Less(-)",-1,1)</f>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ROUND(total_amount_ba($B$2,$D$2,D28,F28,J28,K28,M28),0)</f>
        <v>1102</v>
      </c>
      <c r="BB28" s="54">
        <f>BA28+SUM(N28:AZ28)</f>
        <v>1102</v>
      </c>
      <c r="BC28" s="50" t="str">
        <f>SpellNumber(L28,BB28)</f>
        <v>INR  One Thousand One Hundred &amp; Two  Only</v>
      </c>
      <c r="IA28" s="22">
        <v>3.05</v>
      </c>
      <c r="IB28" s="22" t="s">
        <v>167</v>
      </c>
      <c r="IC28" s="22" t="s">
        <v>111</v>
      </c>
      <c r="ID28" s="22">
        <v>3</v>
      </c>
      <c r="IE28" s="23" t="s">
        <v>73</v>
      </c>
      <c r="IF28" s="23"/>
      <c r="IG28" s="23"/>
      <c r="IH28" s="23"/>
      <c r="II28" s="23"/>
    </row>
    <row r="29" spans="1:243" s="22" customFormat="1" ht="128.25">
      <c r="A29" s="59">
        <v>3.06</v>
      </c>
      <c r="B29" s="60" t="s">
        <v>80</v>
      </c>
      <c r="C29" s="39" t="s">
        <v>112</v>
      </c>
      <c r="D29" s="61">
        <v>1</v>
      </c>
      <c r="E29" s="62" t="s">
        <v>65</v>
      </c>
      <c r="F29" s="63">
        <v>708.59</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ROUND(total_amount_ba($B$2,$D$2,D29,F29,J29,K29,M29),0)</f>
        <v>709</v>
      </c>
      <c r="BB29" s="54">
        <f>BA29+SUM(N29:AZ29)</f>
        <v>709</v>
      </c>
      <c r="BC29" s="50" t="str">
        <f>SpellNumber(L29,BB29)</f>
        <v>INR  Seven Hundred &amp; Nine  Only</v>
      </c>
      <c r="IA29" s="22">
        <v>3.06</v>
      </c>
      <c r="IB29" s="22" t="s">
        <v>80</v>
      </c>
      <c r="IC29" s="22" t="s">
        <v>112</v>
      </c>
      <c r="ID29" s="22">
        <v>1</v>
      </c>
      <c r="IE29" s="23" t="s">
        <v>65</v>
      </c>
      <c r="IF29" s="23"/>
      <c r="IG29" s="23"/>
      <c r="IH29" s="23"/>
      <c r="II29" s="23"/>
    </row>
    <row r="30" spans="1:243" s="22" customFormat="1" ht="15.75">
      <c r="A30" s="59">
        <v>4</v>
      </c>
      <c r="B30" s="60" t="s">
        <v>159</v>
      </c>
      <c r="C30" s="39" t="s">
        <v>61</v>
      </c>
      <c r="D30" s="66"/>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8"/>
      <c r="IA30" s="22">
        <v>4</v>
      </c>
      <c r="IB30" s="22" t="s">
        <v>159</v>
      </c>
      <c r="IC30" s="22" t="s">
        <v>61</v>
      </c>
      <c r="IE30" s="23"/>
      <c r="IF30" s="23"/>
      <c r="IG30" s="23"/>
      <c r="IH30" s="23"/>
      <c r="II30" s="23"/>
    </row>
    <row r="31" spans="1:243" s="22" customFormat="1" ht="175.5" customHeight="1">
      <c r="A31" s="59">
        <v>4.01</v>
      </c>
      <c r="B31" s="60" t="s">
        <v>168</v>
      </c>
      <c r="C31" s="39" t="s">
        <v>113</v>
      </c>
      <c r="D31" s="66"/>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8"/>
      <c r="IA31" s="22">
        <v>4.01</v>
      </c>
      <c r="IB31" s="22" t="s">
        <v>168</v>
      </c>
      <c r="IC31" s="22" t="s">
        <v>113</v>
      </c>
      <c r="IE31" s="23"/>
      <c r="IF31" s="23"/>
      <c r="IG31" s="23"/>
      <c r="IH31" s="23"/>
      <c r="II31" s="23"/>
    </row>
    <row r="32" spans="1:243" s="22" customFormat="1" ht="28.5">
      <c r="A32" s="59">
        <v>4.02</v>
      </c>
      <c r="B32" s="60" t="s">
        <v>169</v>
      </c>
      <c r="C32" s="39" t="s">
        <v>114</v>
      </c>
      <c r="D32" s="61">
        <v>4</v>
      </c>
      <c r="E32" s="62" t="s">
        <v>52</v>
      </c>
      <c r="F32" s="63">
        <v>1469.66</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ROUND(total_amount_ba($B$2,$D$2,D32,F32,J32,K32,M32),0)</f>
        <v>5879</v>
      </c>
      <c r="BB32" s="54">
        <f>BA32+SUM(N32:AZ32)</f>
        <v>5879</v>
      </c>
      <c r="BC32" s="50" t="str">
        <f>SpellNumber(L32,BB32)</f>
        <v>INR  Five Thousand Eight Hundred &amp; Seventy Nine  Only</v>
      </c>
      <c r="IA32" s="22">
        <v>4.02</v>
      </c>
      <c r="IB32" s="22" t="s">
        <v>169</v>
      </c>
      <c r="IC32" s="22" t="s">
        <v>114</v>
      </c>
      <c r="ID32" s="22">
        <v>4</v>
      </c>
      <c r="IE32" s="23" t="s">
        <v>52</v>
      </c>
      <c r="IF32" s="23"/>
      <c r="IG32" s="23"/>
      <c r="IH32" s="23"/>
      <c r="II32" s="23"/>
    </row>
    <row r="33" spans="1:243" s="22" customFormat="1" ht="185.25">
      <c r="A33" s="59">
        <v>4.03</v>
      </c>
      <c r="B33" s="60" t="s">
        <v>170</v>
      </c>
      <c r="C33" s="39" t="s">
        <v>115</v>
      </c>
      <c r="D33" s="66"/>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8"/>
      <c r="IA33" s="22">
        <v>4.03</v>
      </c>
      <c r="IB33" s="22" t="s">
        <v>170</v>
      </c>
      <c r="IC33" s="22" t="s">
        <v>115</v>
      </c>
      <c r="IE33" s="23"/>
      <c r="IF33" s="23"/>
      <c r="IG33" s="23"/>
      <c r="IH33" s="23"/>
      <c r="II33" s="23"/>
    </row>
    <row r="34" spans="1:243" s="22" customFormat="1" ht="33" customHeight="1">
      <c r="A34" s="59">
        <v>4.04</v>
      </c>
      <c r="B34" s="60" t="s">
        <v>169</v>
      </c>
      <c r="C34" s="39" t="s">
        <v>116</v>
      </c>
      <c r="D34" s="61">
        <v>70</v>
      </c>
      <c r="E34" s="62" t="s">
        <v>52</v>
      </c>
      <c r="F34" s="63">
        <v>1348</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94360</v>
      </c>
      <c r="BB34" s="54">
        <f>BA34+SUM(N34:AZ34)</f>
        <v>94360</v>
      </c>
      <c r="BC34" s="50" t="str">
        <f>SpellNumber(L34,BB34)</f>
        <v>INR  Ninety Four Thousand Three Hundred &amp; Sixty  Only</v>
      </c>
      <c r="IA34" s="22">
        <v>4.04</v>
      </c>
      <c r="IB34" s="22" t="s">
        <v>169</v>
      </c>
      <c r="IC34" s="22" t="s">
        <v>116</v>
      </c>
      <c r="ID34" s="22">
        <v>70</v>
      </c>
      <c r="IE34" s="23" t="s">
        <v>52</v>
      </c>
      <c r="IF34" s="23"/>
      <c r="IG34" s="23"/>
      <c r="IH34" s="23"/>
      <c r="II34" s="23"/>
    </row>
    <row r="35" spans="1:243" s="22" customFormat="1" ht="19.5" customHeight="1">
      <c r="A35" s="59">
        <v>5</v>
      </c>
      <c r="B35" s="60" t="s">
        <v>53</v>
      </c>
      <c r="C35" s="39" t="s">
        <v>117</v>
      </c>
      <c r="D35" s="66"/>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8"/>
      <c r="IA35" s="22">
        <v>5</v>
      </c>
      <c r="IB35" s="22" t="s">
        <v>53</v>
      </c>
      <c r="IC35" s="22" t="s">
        <v>117</v>
      </c>
      <c r="IE35" s="23"/>
      <c r="IF35" s="23"/>
      <c r="IG35" s="23"/>
      <c r="IH35" s="23"/>
      <c r="II35" s="23"/>
    </row>
    <row r="36" spans="1:243" s="22" customFormat="1" ht="30.75" customHeight="1">
      <c r="A36" s="59">
        <v>5.01</v>
      </c>
      <c r="B36" s="60" t="s">
        <v>171</v>
      </c>
      <c r="C36" s="39" t="s">
        <v>118</v>
      </c>
      <c r="D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8"/>
      <c r="IA36" s="22">
        <v>5.01</v>
      </c>
      <c r="IB36" s="22" t="s">
        <v>171</v>
      </c>
      <c r="IC36" s="22" t="s">
        <v>118</v>
      </c>
      <c r="IE36" s="23"/>
      <c r="IF36" s="23"/>
      <c r="IG36" s="23"/>
      <c r="IH36" s="23"/>
      <c r="II36" s="23"/>
    </row>
    <row r="37" spans="1:243" s="22" customFormat="1" ht="28.5">
      <c r="A37" s="59">
        <v>5.02</v>
      </c>
      <c r="B37" s="60" t="s">
        <v>172</v>
      </c>
      <c r="C37" s="39" t="s">
        <v>62</v>
      </c>
      <c r="D37" s="61">
        <v>6</v>
      </c>
      <c r="E37" s="62" t="s">
        <v>52</v>
      </c>
      <c r="F37" s="63">
        <v>247.25</v>
      </c>
      <c r="G37" s="40"/>
      <c r="H37" s="24"/>
      <c r="I37" s="47" t="s">
        <v>38</v>
      </c>
      <c r="J37" s="48">
        <f>IF(I37="Less(-)",-1,1)</f>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ROUND(total_amount_ba($B$2,$D$2,D37,F37,J37,K37,M37),0)</f>
        <v>1484</v>
      </c>
      <c r="BB37" s="54">
        <f>BA37+SUM(N37:AZ37)</f>
        <v>1484</v>
      </c>
      <c r="BC37" s="50" t="str">
        <f>SpellNumber(L37,BB37)</f>
        <v>INR  One Thousand Four Hundred &amp; Eighty Four  Only</v>
      </c>
      <c r="IA37" s="22">
        <v>5.02</v>
      </c>
      <c r="IB37" s="22" t="s">
        <v>172</v>
      </c>
      <c r="IC37" s="22" t="s">
        <v>62</v>
      </c>
      <c r="ID37" s="22">
        <v>6</v>
      </c>
      <c r="IE37" s="23" t="s">
        <v>52</v>
      </c>
      <c r="IF37" s="23"/>
      <c r="IG37" s="23"/>
      <c r="IH37" s="23"/>
      <c r="II37" s="23"/>
    </row>
    <row r="38" spans="1:243" s="22" customFormat="1" ht="42.75">
      <c r="A38" s="63">
        <v>5.03</v>
      </c>
      <c r="B38" s="60" t="s">
        <v>173</v>
      </c>
      <c r="C38" s="39" t="s">
        <v>63</v>
      </c>
      <c r="D38" s="66"/>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8"/>
      <c r="IA38" s="22">
        <v>5.03</v>
      </c>
      <c r="IB38" s="22" t="s">
        <v>173</v>
      </c>
      <c r="IC38" s="22" t="s">
        <v>63</v>
      </c>
      <c r="IE38" s="23"/>
      <c r="IF38" s="23"/>
      <c r="IG38" s="23"/>
      <c r="IH38" s="23"/>
      <c r="II38" s="23"/>
    </row>
    <row r="39" spans="1:243" s="22" customFormat="1" ht="28.5">
      <c r="A39" s="59">
        <v>5.04</v>
      </c>
      <c r="B39" s="60" t="s">
        <v>172</v>
      </c>
      <c r="C39" s="39" t="s">
        <v>119</v>
      </c>
      <c r="D39" s="61">
        <v>6</v>
      </c>
      <c r="E39" s="62" t="s">
        <v>52</v>
      </c>
      <c r="F39" s="63">
        <v>284.34</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ROUND(total_amount_ba($B$2,$D$2,D39,F39,J39,K39,M39),0)</f>
        <v>1706</v>
      </c>
      <c r="BB39" s="54">
        <f>BA39+SUM(N39:AZ39)</f>
        <v>1706</v>
      </c>
      <c r="BC39" s="50" t="str">
        <f>SpellNumber(L39,BB39)</f>
        <v>INR  One Thousand Seven Hundred &amp; Six  Only</v>
      </c>
      <c r="IA39" s="22">
        <v>5.04</v>
      </c>
      <c r="IB39" s="22" t="s">
        <v>172</v>
      </c>
      <c r="IC39" s="22" t="s">
        <v>119</v>
      </c>
      <c r="ID39" s="22">
        <v>6</v>
      </c>
      <c r="IE39" s="23" t="s">
        <v>52</v>
      </c>
      <c r="IF39" s="23"/>
      <c r="IG39" s="23"/>
      <c r="IH39" s="23"/>
      <c r="II39" s="23"/>
    </row>
    <row r="40" spans="1:243" s="22" customFormat="1" ht="85.5">
      <c r="A40" s="59">
        <v>5.05</v>
      </c>
      <c r="B40" s="60" t="s">
        <v>82</v>
      </c>
      <c r="C40" s="39" t="s">
        <v>120</v>
      </c>
      <c r="D40" s="61">
        <v>230</v>
      </c>
      <c r="E40" s="62" t="s">
        <v>52</v>
      </c>
      <c r="F40" s="63">
        <v>108.59</v>
      </c>
      <c r="G40" s="40"/>
      <c r="H40" s="24"/>
      <c r="I40" s="47" t="s">
        <v>38</v>
      </c>
      <c r="J40" s="48">
        <f>IF(I40="Less(-)",-1,1)</f>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ROUND(total_amount_ba($B$2,$D$2,D40,F40,J40,K40,M40),0)</f>
        <v>24976</v>
      </c>
      <c r="BB40" s="54">
        <f>BA40+SUM(N40:AZ40)</f>
        <v>24976</v>
      </c>
      <c r="BC40" s="50" t="str">
        <f>SpellNumber(L40,BB40)</f>
        <v>INR  Twenty Four Thousand Nine Hundred &amp; Seventy Six  Only</v>
      </c>
      <c r="IA40" s="22">
        <v>5.05</v>
      </c>
      <c r="IB40" s="22" t="s">
        <v>82</v>
      </c>
      <c r="IC40" s="22" t="s">
        <v>120</v>
      </c>
      <c r="ID40" s="22">
        <v>230</v>
      </c>
      <c r="IE40" s="23" t="s">
        <v>52</v>
      </c>
      <c r="IF40" s="23"/>
      <c r="IG40" s="23"/>
      <c r="IH40" s="23"/>
      <c r="II40" s="23"/>
    </row>
    <row r="41" spans="1:243" s="22" customFormat="1" ht="48.75" customHeight="1">
      <c r="A41" s="59">
        <v>5.06</v>
      </c>
      <c r="B41" s="60" t="s">
        <v>81</v>
      </c>
      <c r="C41" s="39" t="s">
        <v>121</v>
      </c>
      <c r="D41" s="66"/>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8"/>
      <c r="IA41" s="22">
        <v>5.06</v>
      </c>
      <c r="IB41" s="22" t="s">
        <v>81</v>
      </c>
      <c r="IC41" s="22" t="s">
        <v>121</v>
      </c>
      <c r="IE41" s="23"/>
      <c r="IF41" s="23"/>
      <c r="IG41" s="23"/>
      <c r="IH41" s="23"/>
      <c r="II41" s="23"/>
    </row>
    <row r="42" spans="1:243" s="22" customFormat="1" ht="28.5">
      <c r="A42" s="59">
        <v>5.07</v>
      </c>
      <c r="B42" s="60" t="s">
        <v>84</v>
      </c>
      <c r="C42" s="39" t="s">
        <v>122</v>
      </c>
      <c r="D42" s="61">
        <v>60</v>
      </c>
      <c r="E42" s="62" t="s">
        <v>52</v>
      </c>
      <c r="F42" s="63">
        <v>75.88</v>
      </c>
      <c r="G42" s="40"/>
      <c r="H42" s="24"/>
      <c r="I42" s="47" t="s">
        <v>38</v>
      </c>
      <c r="J42" s="48">
        <f>IF(I42="Less(-)",-1,1)</f>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ROUND(total_amount_ba($B$2,$D$2,D42,F42,J42,K42,M42),0)</f>
        <v>4553</v>
      </c>
      <c r="BB42" s="54">
        <f>BA42+SUM(N42:AZ42)</f>
        <v>4553</v>
      </c>
      <c r="BC42" s="50" t="str">
        <f>SpellNumber(L42,BB42)</f>
        <v>INR  Four Thousand Five Hundred &amp; Fifty Three  Only</v>
      </c>
      <c r="IA42" s="22">
        <v>5.07</v>
      </c>
      <c r="IB42" s="22" t="s">
        <v>84</v>
      </c>
      <c r="IC42" s="22" t="s">
        <v>122</v>
      </c>
      <c r="ID42" s="22">
        <v>60</v>
      </c>
      <c r="IE42" s="23" t="s">
        <v>52</v>
      </c>
      <c r="IF42" s="23"/>
      <c r="IG42" s="23"/>
      <c r="IH42" s="23"/>
      <c r="II42" s="23"/>
    </row>
    <row r="43" spans="1:243" s="22" customFormat="1" ht="85.5">
      <c r="A43" s="59">
        <v>5.08</v>
      </c>
      <c r="B43" s="60" t="s">
        <v>83</v>
      </c>
      <c r="C43" s="39" t="s">
        <v>123</v>
      </c>
      <c r="D43" s="66"/>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8"/>
      <c r="IA43" s="22">
        <v>5.08</v>
      </c>
      <c r="IB43" s="22" t="s">
        <v>83</v>
      </c>
      <c r="IC43" s="22" t="s">
        <v>123</v>
      </c>
      <c r="IE43" s="23"/>
      <c r="IF43" s="23"/>
      <c r="IG43" s="23"/>
      <c r="IH43" s="23"/>
      <c r="II43" s="23"/>
    </row>
    <row r="44" spans="1:243" s="22" customFormat="1" ht="28.5">
      <c r="A44" s="59">
        <v>5.09</v>
      </c>
      <c r="B44" s="60" t="s">
        <v>84</v>
      </c>
      <c r="C44" s="39" t="s">
        <v>124</v>
      </c>
      <c r="D44" s="61">
        <v>475</v>
      </c>
      <c r="E44" s="62" t="s">
        <v>52</v>
      </c>
      <c r="F44" s="63">
        <v>44.36</v>
      </c>
      <c r="G44" s="40"/>
      <c r="H44" s="24"/>
      <c r="I44" s="47" t="s">
        <v>38</v>
      </c>
      <c r="J44" s="48">
        <f>IF(I44="Less(-)",-1,1)</f>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ROUND(total_amount_ba($B$2,$D$2,D44,F44,J44,K44,M44),0)</f>
        <v>21071</v>
      </c>
      <c r="BB44" s="54">
        <f>BA44+SUM(N44:AZ44)</f>
        <v>21071</v>
      </c>
      <c r="BC44" s="50" t="str">
        <f>SpellNumber(L44,BB44)</f>
        <v>INR  Twenty One Thousand  &amp;Seventy One  Only</v>
      </c>
      <c r="IA44" s="22">
        <v>5.09</v>
      </c>
      <c r="IB44" s="22" t="s">
        <v>84</v>
      </c>
      <c r="IC44" s="22" t="s">
        <v>124</v>
      </c>
      <c r="ID44" s="22">
        <v>475</v>
      </c>
      <c r="IE44" s="23" t="s">
        <v>52</v>
      </c>
      <c r="IF44" s="23"/>
      <c r="IG44" s="23"/>
      <c r="IH44" s="23"/>
      <c r="II44" s="23"/>
    </row>
    <row r="45" spans="1:243" s="22" customFormat="1" ht="15.75">
      <c r="A45" s="63">
        <v>6</v>
      </c>
      <c r="B45" s="60" t="s">
        <v>85</v>
      </c>
      <c r="C45" s="39" t="s">
        <v>125</v>
      </c>
      <c r="D45" s="66"/>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8"/>
      <c r="IA45" s="22">
        <v>6</v>
      </c>
      <c r="IB45" s="22" t="s">
        <v>85</v>
      </c>
      <c r="IC45" s="22" t="s">
        <v>125</v>
      </c>
      <c r="IE45" s="23"/>
      <c r="IF45" s="23"/>
      <c r="IG45" s="23"/>
      <c r="IH45" s="23"/>
      <c r="II45" s="23"/>
    </row>
    <row r="46" spans="1:243" s="22" customFormat="1" ht="142.5">
      <c r="A46" s="59">
        <v>6.01</v>
      </c>
      <c r="B46" s="60" t="s">
        <v>86</v>
      </c>
      <c r="C46" s="39" t="s">
        <v>126</v>
      </c>
      <c r="D46" s="66"/>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8"/>
      <c r="IA46" s="22">
        <v>6.01</v>
      </c>
      <c r="IB46" s="22" t="s">
        <v>86</v>
      </c>
      <c r="IC46" s="22" t="s">
        <v>126</v>
      </c>
      <c r="IE46" s="23"/>
      <c r="IF46" s="23"/>
      <c r="IG46" s="23"/>
      <c r="IH46" s="23"/>
      <c r="II46" s="23"/>
    </row>
    <row r="47" spans="1:243" s="22" customFormat="1" ht="28.5">
      <c r="A47" s="59">
        <v>6.02</v>
      </c>
      <c r="B47" s="60" t="s">
        <v>87</v>
      </c>
      <c r="C47" s="39" t="s">
        <v>127</v>
      </c>
      <c r="D47" s="61">
        <v>7</v>
      </c>
      <c r="E47" s="62" t="s">
        <v>52</v>
      </c>
      <c r="F47" s="63">
        <v>419.11</v>
      </c>
      <c r="G47" s="40"/>
      <c r="H47" s="24"/>
      <c r="I47" s="47" t="s">
        <v>38</v>
      </c>
      <c r="J47" s="48">
        <f aca="true" t="shared" si="0" ref="J47:J77">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 aca="true" t="shared" si="1" ref="BA47:BA77">ROUND(total_amount_ba($B$2,$D$2,D47,F47,J47,K47,M47),0)</f>
        <v>2934</v>
      </c>
      <c r="BB47" s="54">
        <f aca="true" t="shared" si="2" ref="BB47:BB77">BA47+SUM(N47:AZ47)</f>
        <v>2934</v>
      </c>
      <c r="BC47" s="50" t="str">
        <f aca="true" t="shared" si="3" ref="BC47:BC77">SpellNumber(L47,BB47)</f>
        <v>INR  Two Thousand Nine Hundred &amp; Thirty Four  Only</v>
      </c>
      <c r="IA47" s="22">
        <v>6.02</v>
      </c>
      <c r="IB47" s="22" t="s">
        <v>87</v>
      </c>
      <c r="IC47" s="22" t="s">
        <v>127</v>
      </c>
      <c r="ID47" s="22">
        <v>7</v>
      </c>
      <c r="IE47" s="23" t="s">
        <v>52</v>
      </c>
      <c r="IF47" s="23"/>
      <c r="IG47" s="23"/>
      <c r="IH47" s="23"/>
      <c r="II47" s="23"/>
    </row>
    <row r="48" spans="1:243" s="22" customFormat="1" ht="15.75">
      <c r="A48" s="59">
        <v>7</v>
      </c>
      <c r="B48" s="60" t="s">
        <v>174</v>
      </c>
      <c r="C48" s="39" t="s">
        <v>128</v>
      </c>
      <c r="D48" s="66"/>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8"/>
      <c r="IA48" s="22">
        <v>7</v>
      </c>
      <c r="IB48" s="22" t="s">
        <v>174</v>
      </c>
      <c r="IC48" s="22" t="s">
        <v>128</v>
      </c>
      <c r="IE48" s="23"/>
      <c r="IF48" s="23"/>
      <c r="IG48" s="23"/>
      <c r="IH48" s="23"/>
      <c r="II48" s="23"/>
    </row>
    <row r="49" spans="1:243" s="22" customFormat="1" ht="85.5">
      <c r="A49" s="59">
        <v>7.01</v>
      </c>
      <c r="B49" s="60" t="s">
        <v>175</v>
      </c>
      <c r="C49" s="39" t="s">
        <v>129</v>
      </c>
      <c r="D49" s="61">
        <v>1</v>
      </c>
      <c r="E49" s="62" t="s">
        <v>64</v>
      </c>
      <c r="F49" s="63">
        <v>2567.38</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1"/>
        <v>2567</v>
      </c>
      <c r="BB49" s="54">
        <f t="shared" si="2"/>
        <v>2567</v>
      </c>
      <c r="BC49" s="50" t="str">
        <f t="shared" si="3"/>
        <v>INR  Two Thousand Five Hundred &amp; Sixty Seven  Only</v>
      </c>
      <c r="IA49" s="22">
        <v>7.01</v>
      </c>
      <c r="IB49" s="22" t="s">
        <v>175</v>
      </c>
      <c r="IC49" s="22" t="s">
        <v>129</v>
      </c>
      <c r="ID49" s="22">
        <v>1</v>
      </c>
      <c r="IE49" s="23" t="s">
        <v>64</v>
      </c>
      <c r="IF49" s="23"/>
      <c r="IG49" s="23"/>
      <c r="IH49" s="23"/>
      <c r="II49" s="23"/>
    </row>
    <row r="50" spans="1:243" s="22" customFormat="1" ht="74.25" customHeight="1">
      <c r="A50" s="59">
        <v>7.02</v>
      </c>
      <c r="B50" s="60" t="s">
        <v>176</v>
      </c>
      <c r="C50" s="39" t="s">
        <v>130</v>
      </c>
      <c r="D50" s="66"/>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8"/>
      <c r="IA50" s="22">
        <v>7.02</v>
      </c>
      <c r="IB50" s="22" t="s">
        <v>176</v>
      </c>
      <c r="IC50" s="22" t="s">
        <v>130</v>
      </c>
      <c r="IE50" s="23"/>
      <c r="IF50" s="23"/>
      <c r="IG50" s="23"/>
      <c r="IH50" s="23"/>
      <c r="II50" s="23"/>
    </row>
    <row r="51" spans="1:243" s="22" customFormat="1" ht="28.5">
      <c r="A51" s="59">
        <v>7.03</v>
      </c>
      <c r="B51" s="60" t="s">
        <v>177</v>
      </c>
      <c r="C51" s="39" t="s">
        <v>131</v>
      </c>
      <c r="D51" s="61">
        <v>1</v>
      </c>
      <c r="E51" s="62" t="s">
        <v>64</v>
      </c>
      <c r="F51" s="63">
        <v>1489.21</v>
      </c>
      <c r="G51" s="40"/>
      <c r="H51" s="24"/>
      <c r="I51" s="47" t="s">
        <v>38</v>
      </c>
      <c r="J51" s="48">
        <f t="shared" si="0"/>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3"/>
      <c r="BA51" s="42">
        <f t="shared" si="1"/>
        <v>1489</v>
      </c>
      <c r="BB51" s="54">
        <f t="shared" si="2"/>
        <v>1489</v>
      </c>
      <c r="BC51" s="50" t="str">
        <f t="shared" si="3"/>
        <v>INR  One Thousand Four Hundred &amp; Eighty Nine  Only</v>
      </c>
      <c r="IA51" s="22">
        <v>7.03</v>
      </c>
      <c r="IB51" s="22" t="s">
        <v>177</v>
      </c>
      <c r="IC51" s="22" t="s">
        <v>131</v>
      </c>
      <c r="ID51" s="22">
        <v>1</v>
      </c>
      <c r="IE51" s="23" t="s">
        <v>64</v>
      </c>
      <c r="IF51" s="23"/>
      <c r="IG51" s="23"/>
      <c r="IH51" s="23"/>
      <c r="II51" s="23"/>
    </row>
    <row r="52" spans="1:243" s="22" customFormat="1" ht="75" customHeight="1">
      <c r="A52" s="59">
        <v>7.04</v>
      </c>
      <c r="B52" s="60" t="s">
        <v>88</v>
      </c>
      <c r="C52" s="39" t="s">
        <v>132</v>
      </c>
      <c r="D52" s="66"/>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8"/>
      <c r="IA52" s="22">
        <v>7.04</v>
      </c>
      <c r="IB52" s="22" t="s">
        <v>88</v>
      </c>
      <c r="IC52" s="22" t="s">
        <v>132</v>
      </c>
      <c r="IE52" s="23"/>
      <c r="IF52" s="23"/>
      <c r="IG52" s="23"/>
      <c r="IH52" s="23"/>
      <c r="II52" s="23"/>
    </row>
    <row r="53" spans="1:243" s="22" customFormat="1" ht="21" customHeight="1">
      <c r="A53" s="59">
        <v>7.05</v>
      </c>
      <c r="B53" s="60" t="s">
        <v>160</v>
      </c>
      <c r="C53" s="39" t="s">
        <v>133</v>
      </c>
      <c r="D53" s="61">
        <v>4</v>
      </c>
      <c r="E53" s="62" t="s">
        <v>65</v>
      </c>
      <c r="F53" s="63">
        <v>265.4</v>
      </c>
      <c r="G53" s="40"/>
      <c r="H53" s="24"/>
      <c r="I53" s="47" t="s">
        <v>38</v>
      </c>
      <c r="J53" s="48">
        <f t="shared" si="0"/>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 t="shared" si="1"/>
        <v>1062</v>
      </c>
      <c r="BB53" s="54">
        <f t="shared" si="2"/>
        <v>1062</v>
      </c>
      <c r="BC53" s="50" t="str">
        <f t="shared" si="3"/>
        <v>INR  One Thousand  &amp;Sixty Two  Only</v>
      </c>
      <c r="IA53" s="22">
        <v>7.05</v>
      </c>
      <c r="IB53" s="22" t="s">
        <v>160</v>
      </c>
      <c r="IC53" s="22" t="s">
        <v>133</v>
      </c>
      <c r="ID53" s="22">
        <v>4</v>
      </c>
      <c r="IE53" s="23" t="s">
        <v>65</v>
      </c>
      <c r="IF53" s="23"/>
      <c r="IG53" s="23"/>
      <c r="IH53" s="23"/>
      <c r="II53" s="23"/>
    </row>
    <row r="54" spans="1:243" s="22" customFormat="1" ht="45.75" customHeight="1">
      <c r="A54" s="59">
        <v>7.06</v>
      </c>
      <c r="B54" s="60" t="s">
        <v>178</v>
      </c>
      <c r="C54" s="39" t="s">
        <v>134</v>
      </c>
      <c r="D54" s="61">
        <v>45</v>
      </c>
      <c r="E54" s="62" t="s">
        <v>66</v>
      </c>
      <c r="F54" s="63">
        <v>4.07</v>
      </c>
      <c r="G54" s="40"/>
      <c r="H54" s="24"/>
      <c r="I54" s="47" t="s">
        <v>38</v>
      </c>
      <c r="J54" s="48">
        <f t="shared" si="0"/>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 t="shared" si="1"/>
        <v>183</v>
      </c>
      <c r="BB54" s="54">
        <f t="shared" si="2"/>
        <v>183</v>
      </c>
      <c r="BC54" s="50" t="str">
        <f t="shared" si="3"/>
        <v>INR  One Hundred &amp; Eighty Three  Only</v>
      </c>
      <c r="IA54" s="22">
        <v>7.06</v>
      </c>
      <c r="IB54" s="22" t="s">
        <v>178</v>
      </c>
      <c r="IC54" s="22" t="s">
        <v>134</v>
      </c>
      <c r="ID54" s="22">
        <v>45</v>
      </c>
      <c r="IE54" s="23" t="s">
        <v>66</v>
      </c>
      <c r="IF54" s="23"/>
      <c r="IG54" s="23"/>
      <c r="IH54" s="23"/>
      <c r="II54" s="23"/>
    </row>
    <row r="55" spans="1:243" s="22" customFormat="1" ht="57">
      <c r="A55" s="59">
        <v>7.07</v>
      </c>
      <c r="B55" s="60" t="s">
        <v>179</v>
      </c>
      <c r="C55" s="39" t="s">
        <v>135</v>
      </c>
      <c r="D55" s="66"/>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8"/>
      <c r="IA55" s="22">
        <v>7.07</v>
      </c>
      <c r="IB55" s="22" t="s">
        <v>179</v>
      </c>
      <c r="IC55" s="22" t="s">
        <v>135</v>
      </c>
      <c r="IE55" s="23"/>
      <c r="IF55" s="23"/>
      <c r="IG55" s="23"/>
      <c r="IH55" s="23"/>
      <c r="II55" s="23"/>
    </row>
    <row r="56" spans="1:243" s="22" customFormat="1" ht="24" customHeight="1">
      <c r="A56" s="59">
        <v>7.08</v>
      </c>
      <c r="B56" s="60" t="s">
        <v>180</v>
      </c>
      <c r="C56" s="39" t="s">
        <v>136</v>
      </c>
      <c r="D56" s="61">
        <v>6</v>
      </c>
      <c r="E56" s="62" t="s">
        <v>52</v>
      </c>
      <c r="F56" s="63">
        <v>53.04</v>
      </c>
      <c r="G56" s="40"/>
      <c r="H56" s="24"/>
      <c r="I56" s="47" t="s">
        <v>38</v>
      </c>
      <c r="J56" s="48">
        <f t="shared" si="0"/>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 t="shared" si="1"/>
        <v>318</v>
      </c>
      <c r="BB56" s="54">
        <f t="shared" si="2"/>
        <v>318</v>
      </c>
      <c r="BC56" s="50" t="str">
        <f t="shared" si="3"/>
        <v>INR  Three Hundred &amp; Eighteen  Only</v>
      </c>
      <c r="IA56" s="22">
        <v>7.08</v>
      </c>
      <c r="IB56" s="22" t="s">
        <v>180</v>
      </c>
      <c r="IC56" s="22" t="s">
        <v>136</v>
      </c>
      <c r="ID56" s="22">
        <v>6</v>
      </c>
      <c r="IE56" s="23" t="s">
        <v>52</v>
      </c>
      <c r="IF56" s="23"/>
      <c r="IG56" s="23"/>
      <c r="IH56" s="23"/>
      <c r="II56" s="23"/>
    </row>
    <row r="57" spans="1:243" s="22" customFormat="1" ht="128.25">
      <c r="A57" s="59">
        <v>7.09</v>
      </c>
      <c r="B57" s="64" t="s">
        <v>181</v>
      </c>
      <c r="C57" s="39" t="s">
        <v>137</v>
      </c>
      <c r="D57" s="61">
        <v>3</v>
      </c>
      <c r="E57" s="62" t="s">
        <v>64</v>
      </c>
      <c r="F57" s="63">
        <v>192.32</v>
      </c>
      <c r="G57" s="40"/>
      <c r="H57" s="24"/>
      <c r="I57" s="47" t="s">
        <v>38</v>
      </c>
      <c r="J57" s="48">
        <f t="shared" si="0"/>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 t="shared" si="1"/>
        <v>577</v>
      </c>
      <c r="BB57" s="54">
        <f t="shared" si="2"/>
        <v>577</v>
      </c>
      <c r="BC57" s="50" t="str">
        <f t="shared" si="3"/>
        <v>INR  Five Hundred &amp; Seventy Seven  Only</v>
      </c>
      <c r="IA57" s="22">
        <v>7.09</v>
      </c>
      <c r="IB57" s="22" t="s">
        <v>181</v>
      </c>
      <c r="IC57" s="22" t="s">
        <v>137</v>
      </c>
      <c r="ID57" s="22">
        <v>3</v>
      </c>
      <c r="IE57" s="23" t="s">
        <v>64</v>
      </c>
      <c r="IF57" s="23"/>
      <c r="IG57" s="23"/>
      <c r="IH57" s="23"/>
      <c r="II57" s="23"/>
    </row>
    <row r="58" spans="1:243" s="22" customFormat="1" ht="15.75">
      <c r="A58" s="59">
        <v>8</v>
      </c>
      <c r="B58" s="64" t="s">
        <v>89</v>
      </c>
      <c r="C58" s="39" t="s">
        <v>138</v>
      </c>
      <c r="D58" s="66"/>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8"/>
      <c r="IA58" s="22">
        <v>8</v>
      </c>
      <c r="IB58" s="22" t="s">
        <v>89</v>
      </c>
      <c r="IC58" s="22" t="s">
        <v>138</v>
      </c>
      <c r="IE58" s="23"/>
      <c r="IF58" s="23"/>
      <c r="IG58" s="23"/>
      <c r="IH58" s="23"/>
      <c r="II58" s="23"/>
    </row>
    <row r="59" spans="1:243" s="22" customFormat="1" ht="128.25">
      <c r="A59" s="63">
        <v>8.01</v>
      </c>
      <c r="B59" s="60" t="s">
        <v>182</v>
      </c>
      <c r="C59" s="39" t="s">
        <v>139</v>
      </c>
      <c r="D59" s="66"/>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8"/>
      <c r="IA59" s="22">
        <v>8.01</v>
      </c>
      <c r="IB59" s="22" t="s">
        <v>182</v>
      </c>
      <c r="IC59" s="22" t="s">
        <v>139</v>
      </c>
      <c r="IE59" s="23"/>
      <c r="IF59" s="23"/>
      <c r="IG59" s="23"/>
      <c r="IH59" s="23"/>
      <c r="II59" s="23"/>
    </row>
    <row r="60" spans="1:243" s="22" customFormat="1" ht="19.5" customHeight="1">
      <c r="A60" s="59">
        <v>8.02</v>
      </c>
      <c r="B60" s="60" t="s">
        <v>90</v>
      </c>
      <c r="C60" s="39" t="s">
        <v>140</v>
      </c>
      <c r="D60" s="61">
        <v>1</v>
      </c>
      <c r="E60" s="62" t="s">
        <v>65</v>
      </c>
      <c r="F60" s="63">
        <v>4919.64</v>
      </c>
      <c r="G60" s="40"/>
      <c r="H60" s="24"/>
      <c r="I60" s="47" t="s">
        <v>38</v>
      </c>
      <c r="J60" s="48">
        <f t="shared" si="0"/>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1"/>
        <v>4920</v>
      </c>
      <c r="BB60" s="54">
        <f t="shared" si="2"/>
        <v>4920</v>
      </c>
      <c r="BC60" s="50" t="str">
        <f t="shared" si="3"/>
        <v>INR  Four Thousand Nine Hundred &amp; Twenty  Only</v>
      </c>
      <c r="IA60" s="22">
        <v>8.02</v>
      </c>
      <c r="IB60" s="22" t="s">
        <v>90</v>
      </c>
      <c r="IC60" s="22" t="s">
        <v>140</v>
      </c>
      <c r="ID60" s="22">
        <v>1</v>
      </c>
      <c r="IE60" s="23" t="s">
        <v>65</v>
      </c>
      <c r="IF60" s="23"/>
      <c r="IG60" s="23"/>
      <c r="IH60" s="23"/>
      <c r="II60" s="23"/>
    </row>
    <row r="61" spans="1:243" s="22" customFormat="1" ht="42.75">
      <c r="A61" s="59">
        <v>8.03</v>
      </c>
      <c r="B61" s="60" t="s">
        <v>91</v>
      </c>
      <c r="C61" s="39" t="s">
        <v>141</v>
      </c>
      <c r="D61" s="66"/>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8"/>
      <c r="IA61" s="22">
        <v>8.03</v>
      </c>
      <c r="IB61" s="22" t="s">
        <v>91</v>
      </c>
      <c r="IC61" s="22" t="s">
        <v>141</v>
      </c>
      <c r="IE61" s="23"/>
      <c r="IF61" s="23"/>
      <c r="IG61" s="23"/>
      <c r="IH61" s="23"/>
      <c r="II61" s="23"/>
    </row>
    <row r="62" spans="1:243" s="22" customFormat="1" ht="15.75">
      <c r="A62" s="63">
        <v>8.04</v>
      </c>
      <c r="B62" s="60" t="s">
        <v>183</v>
      </c>
      <c r="C62" s="39" t="s">
        <v>142</v>
      </c>
      <c r="D62" s="66"/>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8"/>
      <c r="IA62" s="22">
        <v>8.04</v>
      </c>
      <c r="IB62" s="22" t="s">
        <v>183</v>
      </c>
      <c r="IC62" s="22" t="s">
        <v>142</v>
      </c>
      <c r="IE62" s="23"/>
      <c r="IF62" s="23"/>
      <c r="IG62" s="23"/>
      <c r="IH62" s="23"/>
      <c r="II62" s="23"/>
    </row>
    <row r="63" spans="1:243" s="22" customFormat="1" ht="15.75">
      <c r="A63" s="59">
        <v>8.05</v>
      </c>
      <c r="B63" s="64" t="s">
        <v>184</v>
      </c>
      <c r="C63" s="39" t="s">
        <v>143</v>
      </c>
      <c r="D63" s="61">
        <v>1</v>
      </c>
      <c r="E63" s="62" t="s">
        <v>65</v>
      </c>
      <c r="F63" s="63">
        <v>89.12</v>
      </c>
      <c r="G63" s="40"/>
      <c r="H63" s="24"/>
      <c r="I63" s="47" t="s">
        <v>38</v>
      </c>
      <c r="J63" s="48">
        <f t="shared" si="0"/>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 t="shared" si="1"/>
        <v>89</v>
      </c>
      <c r="BB63" s="54">
        <f t="shared" si="2"/>
        <v>89</v>
      </c>
      <c r="BC63" s="50" t="str">
        <f t="shared" si="3"/>
        <v>INR  Eighty Nine Only</v>
      </c>
      <c r="IA63" s="22">
        <v>8.05</v>
      </c>
      <c r="IB63" s="22" t="s">
        <v>184</v>
      </c>
      <c r="IC63" s="22" t="s">
        <v>143</v>
      </c>
      <c r="ID63" s="22">
        <v>1</v>
      </c>
      <c r="IE63" s="23" t="s">
        <v>65</v>
      </c>
      <c r="IF63" s="23"/>
      <c r="IG63" s="23"/>
      <c r="IH63" s="23"/>
      <c r="II63" s="23"/>
    </row>
    <row r="64" spans="1:243" s="22" customFormat="1" ht="17.25" customHeight="1">
      <c r="A64" s="59">
        <v>9</v>
      </c>
      <c r="B64" s="64" t="s">
        <v>92</v>
      </c>
      <c r="C64" s="39" t="s">
        <v>144</v>
      </c>
      <c r="D64" s="66"/>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8"/>
      <c r="IA64" s="22">
        <v>9</v>
      </c>
      <c r="IB64" s="22" t="s">
        <v>92</v>
      </c>
      <c r="IC64" s="22" t="s">
        <v>144</v>
      </c>
      <c r="IE64" s="23"/>
      <c r="IF64" s="23"/>
      <c r="IG64" s="23"/>
      <c r="IH64" s="23"/>
      <c r="II64" s="23"/>
    </row>
    <row r="65" spans="1:243" s="22" customFormat="1" ht="71.25">
      <c r="A65" s="63">
        <v>9.01</v>
      </c>
      <c r="B65" s="60" t="s">
        <v>185</v>
      </c>
      <c r="C65" s="39" t="s">
        <v>145</v>
      </c>
      <c r="D65" s="66"/>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8"/>
      <c r="IA65" s="22">
        <v>9.01</v>
      </c>
      <c r="IB65" s="22" t="s">
        <v>185</v>
      </c>
      <c r="IC65" s="22" t="s">
        <v>145</v>
      </c>
      <c r="IE65" s="23"/>
      <c r="IF65" s="23"/>
      <c r="IG65" s="23"/>
      <c r="IH65" s="23"/>
      <c r="II65" s="23"/>
    </row>
    <row r="66" spans="1:243" s="22" customFormat="1" ht="23.25" customHeight="1">
      <c r="A66" s="59">
        <v>9.02</v>
      </c>
      <c r="B66" s="60" t="s">
        <v>93</v>
      </c>
      <c r="C66" s="39" t="s">
        <v>146</v>
      </c>
      <c r="D66" s="61">
        <v>2</v>
      </c>
      <c r="E66" s="62" t="s">
        <v>73</v>
      </c>
      <c r="F66" s="63">
        <v>266.68</v>
      </c>
      <c r="G66" s="40"/>
      <c r="H66" s="24"/>
      <c r="I66" s="47" t="s">
        <v>38</v>
      </c>
      <c r="J66" s="48">
        <f t="shared" si="0"/>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 t="shared" si="1"/>
        <v>533</v>
      </c>
      <c r="BB66" s="54">
        <f t="shared" si="2"/>
        <v>533</v>
      </c>
      <c r="BC66" s="50" t="str">
        <f t="shared" si="3"/>
        <v>INR  Five Hundred &amp; Thirty Three  Only</v>
      </c>
      <c r="IA66" s="22">
        <v>9.02</v>
      </c>
      <c r="IB66" s="22" t="s">
        <v>93</v>
      </c>
      <c r="IC66" s="22" t="s">
        <v>146</v>
      </c>
      <c r="ID66" s="22">
        <v>2</v>
      </c>
      <c r="IE66" s="23" t="s">
        <v>73</v>
      </c>
      <c r="IF66" s="23"/>
      <c r="IG66" s="23"/>
      <c r="IH66" s="23"/>
      <c r="II66" s="23"/>
    </row>
    <row r="67" spans="1:243" s="22" customFormat="1" ht="28.5">
      <c r="A67" s="59">
        <v>9.03</v>
      </c>
      <c r="B67" s="60" t="s">
        <v>94</v>
      </c>
      <c r="C67" s="39" t="s">
        <v>147</v>
      </c>
      <c r="D67" s="61">
        <v>2</v>
      </c>
      <c r="E67" s="62" t="s">
        <v>73</v>
      </c>
      <c r="F67" s="63">
        <v>327.35</v>
      </c>
      <c r="G67" s="40"/>
      <c r="H67" s="24"/>
      <c r="I67" s="47" t="s">
        <v>38</v>
      </c>
      <c r="J67" s="48">
        <f t="shared" si="0"/>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3"/>
      <c r="BA67" s="42">
        <f t="shared" si="1"/>
        <v>655</v>
      </c>
      <c r="BB67" s="54">
        <f t="shared" si="2"/>
        <v>655</v>
      </c>
      <c r="BC67" s="50" t="str">
        <f t="shared" si="3"/>
        <v>INR  Six Hundred &amp; Fifty Five  Only</v>
      </c>
      <c r="IA67" s="22">
        <v>9.03</v>
      </c>
      <c r="IB67" s="22" t="s">
        <v>94</v>
      </c>
      <c r="IC67" s="22" t="s">
        <v>147</v>
      </c>
      <c r="ID67" s="22">
        <v>2</v>
      </c>
      <c r="IE67" s="23" t="s">
        <v>73</v>
      </c>
      <c r="IF67" s="23"/>
      <c r="IG67" s="23"/>
      <c r="IH67" s="23"/>
      <c r="II67" s="23"/>
    </row>
    <row r="68" spans="1:243" s="22" customFormat="1" ht="28.5">
      <c r="A68" s="63">
        <v>9.04</v>
      </c>
      <c r="B68" s="60" t="s">
        <v>186</v>
      </c>
      <c r="C68" s="39" t="s">
        <v>148</v>
      </c>
      <c r="D68" s="61">
        <v>2</v>
      </c>
      <c r="E68" s="62" t="s">
        <v>73</v>
      </c>
      <c r="F68" s="63">
        <v>430.68</v>
      </c>
      <c r="G68" s="40"/>
      <c r="H68" s="24"/>
      <c r="I68" s="47" t="s">
        <v>38</v>
      </c>
      <c r="J68" s="48">
        <f t="shared" si="0"/>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 t="shared" si="1"/>
        <v>861</v>
      </c>
      <c r="BB68" s="54">
        <f t="shared" si="2"/>
        <v>861</v>
      </c>
      <c r="BC68" s="50" t="str">
        <f t="shared" si="3"/>
        <v>INR  Eight Hundred &amp; Sixty One  Only</v>
      </c>
      <c r="IA68" s="22">
        <v>9.04</v>
      </c>
      <c r="IB68" s="22" t="s">
        <v>186</v>
      </c>
      <c r="IC68" s="22" t="s">
        <v>148</v>
      </c>
      <c r="ID68" s="22">
        <v>2</v>
      </c>
      <c r="IE68" s="23" t="s">
        <v>73</v>
      </c>
      <c r="IF68" s="23"/>
      <c r="IG68" s="23"/>
      <c r="IH68" s="23"/>
      <c r="II68" s="23"/>
    </row>
    <row r="69" spans="1:243" s="22" customFormat="1" ht="60.75" customHeight="1">
      <c r="A69" s="59">
        <v>9.05</v>
      </c>
      <c r="B69" s="64" t="s">
        <v>95</v>
      </c>
      <c r="C69" s="39" t="s">
        <v>149</v>
      </c>
      <c r="D69" s="66"/>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8"/>
      <c r="IA69" s="22">
        <v>9.05</v>
      </c>
      <c r="IB69" s="22" t="s">
        <v>95</v>
      </c>
      <c r="IC69" s="22" t="s">
        <v>149</v>
      </c>
      <c r="IE69" s="23"/>
      <c r="IF69" s="23"/>
      <c r="IG69" s="23"/>
      <c r="IH69" s="23"/>
      <c r="II69" s="23"/>
    </row>
    <row r="70" spans="1:243" s="22" customFormat="1" ht="28.5">
      <c r="A70" s="59">
        <v>9.06</v>
      </c>
      <c r="B70" s="64" t="s">
        <v>96</v>
      </c>
      <c r="C70" s="39" t="s">
        <v>150</v>
      </c>
      <c r="D70" s="61">
        <v>1</v>
      </c>
      <c r="E70" s="62" t="s">
        <v>65</v>
      </c>
      <c r="F70" s="63">
        <v>663.83</v>
      </c>
      <c r="G70" s="40"/>
      <c r="H70" s="24"/>
      <c r="I70" s="47" t="s">
        <v>38</v>
      </c>
      <c r="J70" s="48">
        <f t="shared" si="0"/>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 t="shared" si="1"/>
        <v>664</v>
      </c>
      <c r="BB70" s="54">
        <f t="shared" si="2"/>
        <v>664</v>
      </c>
      <c r="BC70" s="50" t="str">
        <f t="shared" si="3"/>
        <v>INR  Six Hundred &amp; Sixty Four  Only</v>
      </c>
      <c r="IA70" s="22">
        <v>9.06</v>
      </c>
      <c r="IB70" s="22" t="s">
        <v>96</v>
      </c>
      <c r="IC70" s="22" t="s">
        <v>150</v>
      </c>
      <c r="ID70" s="22">
        <v>1</v>
      </c>
      <c r="IE70" s="23" t="s">
        <v>65</v>
      </c>
      <c r="IF70" s="23"/>
      <c r="IG70" s="23"/>
      <c r="IH70" s="23"/>
      <c r="II70" s="23"/>
    </row>
    <row r="71" spans="1:243" s="22" customFormat="1" ht="55.5" customHeight="1">
      <c r="A71" s="63">
        <v>9.07</v>
      </c>
      <c r="B71" s="60" t="s">
        <v>97</v>
      </c>
      <c r="C71" s="39" t="s">
        <v>151</v>
      </c>
      <c r="D71" s="66"/>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8"/>
      <c r="IA71" s="22">
        <v>9.07</v>
      </c>
      <c r="IB71" s="22" t="s">
        <v>97</v>
      </c>
      <c r="IC71" s="22" t="s">
        <v>151</v>
      </c>
      <c r="IE71" s="23"/>
      <c r="IF71" s="23"/>
      <c r="IG71" s="23"/>
      <c r="IH71" s="23"/>
      <c r="II71" s="23"/>
    </row>
    <row r="72" spans="1:243" s="22" customFormat="1" ht="15.75">
      <c r="A72" s="59">
        <v>9.08</v>
      </c>
      <c r="B72" s="60" t="s">
        <v>98</v>
      </c>
      <c r="C72" s="39" t="s">
        <v>152</v>
      </c>
      <c r="D72" s="61">
        <v>1</v>
      </c>
      <c r="E72" s="62" t="s">
        <v>65</v>
      </c>
      <c r="F72" s="63">
        <v>404.86</v>
      </c>
      <c r="G72" s="40"/>
      <c r="H72" s="24"/>
      <c r="I72" s="47" t="s">
        <v>38</v>
      </c>
      <c r="J72" s="48">
        <f t="shared" si="0"/>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3"/>
      <c r="BA72" s="42">
        <f t="shared" si="1"/>
        <v>405</v>
      </c>
      <c r="BB72" s="54">
        <f t="shared" si="2"/>
        <v>405</v>
      </c>
      <c r="BC72" s="50" t="str">
        <f t="shared" si="3"/>
        <v>INR  Four Hundred &amp; Five  Only</v>
      </c>
      <c r="IA72" s="22">
        <v>9.08</v>
      </c>
      <c r="IB72" s="22" t="s">
        <v>98</v>
      </c>
      <c r="IC72" s="22" t="s">
        <v>152</v>
      </c>
      <c r="ID72" s="22">
        <v>1</v>
      </c>
      <c r="IE72" s="23" t="s">
        <v>65</v>
      </c>
      <c r="IF72" s="23"/>
      <c r="IG72" s="23"/>
      <c r="IH72" s="23"/>
      <c r="II72" s="23"/>
    </row>
    <row r="73" spans="1:243" s="22" customFormat="1" ht="57">
      <c r="A73" s="59">
        <v>9.09</v>
      </c>
      <c r="B73" s="60" t="s">
        <v>100</v>
      </c>
      <c r="C73" s="39" t="s">
        <v>153</v>
      </c>
      <c r="D73" s="66"/>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8"/>
      <c r="IA73" s="22">
        <v>9.09</v>
      </c>
      <c r="IB73" s="22" t="s">
        <v>100</v>
      </c>
      <c r="IC73" s="22" t="s">
        <v>153</v>
      </c>
      <c r="IE73" s="23"/>
      <c r="IF73" s="23"/>
      <c r="IG73" s="23"/>
      <c r="IH73" s="23"/>
      <c r="II73" s="23"/>
    </row>
    <row r="74" spans="1:243" s="22" customFormat="1" ht="20.25" customHeight="1">
      <c r="A74" s="63">
        <v>9.1</v>
      </c>
      <c r="B74" s="60" t="s">
        <v>99</v>
      </c>
      <c r="C74" s="39" t="s">
        <v>154</v>
      </c>
      <c r="D74" s="61">
        <v>1</v>
      </c>
      <c r="E74" s="62" t="s">
        <v>65</v>
      </c>
      <c r="F74" s="63">
        <v>621.13</v>
      </c>
      <c r="G74" s="40"/>
      <c r="H74" s="24"/>
      <c r="I74" s="47" t="s">
        <v>38</v>
      </c>
      <c r="J74" s="48">
        <f t="shared" si="0"/>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3"/>
      <c r="BA74" s="42">
        <f t="shared" si="1"/>
        <v>621</v>
      </c>
      <c r="BB74" s="54">
        <f t="shared" si="2"/>
        <v>621</v>
      </c>
      <c r="BC74" s="50" t="str">
        <f t="shared" si="3"/>
        <v>INR  Six Hundred &amp; Twenty One  Only</v>
      </c>
      <c r="IA74" s="22">
        <v>9.1</v>
      </c>
      <c r="IB74" s="22" t="s">
        <v>99</v>
      </c>
      <c r="IC74" s="22" t="s">
        <v>154</v>
      </c>
      <c r="ID74" s="22">
        <v>1</v>
      </c>
      <c r="IE74" s="23" t="s">
        <v>65</v>
      </c>
      <c r="IF74" s="23"/>
      <c r="IG74" s="23"/>
      <c r="IH74" s="23"/>
      <c r="II74" s="23"/>
    </row>
    <row r="75" spans="1:243" s="22" customFormat="1" ht="15.75">
      <c r="A75" s="59">
        <v>10</v>
      </c>
      <c r="B75" s="64" t="s">
        <v>187</v>
      </c>
      <c r="C75" s="39" t="s">
        <v>155</v>
      </c>
      <c r="D75" s="66"/>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8"/>
      <c r="IA75" s="22">
        <v>10</v>
      </c>
      <c r="IB75" s="22" t="s">
        <v>187</v>
      </c>
      <c r="IC75" s="22" t="s">
        <v>155</v>
      </c>
      <c r="IE75" s="23"/>
      <c r="IF75" s="23"/>
      <c r="IG75" s="23"/>
      <c r="IH75" s="23"/>
      <c r="II75" s="23"/>
    </row>
    <row r="76" spans="1:243" s="22" customFormat="1" ht="58.5" customHeight="1">
      <c r="A76" s="59">
        <v>10.01</v>
      </c>
      <c r="B76" s="64" t="s">
        <v>188</v>
      </c>
      <c r="C76" s="39" t="s">
        <v>156</v>
      </c>
      <c r="D76" s="61">
        <v>1</v>
      </c>
      <c r="E76" s="62" t="s">
        <v>161</v>
      </c>
      <c r="F76" s="63">
        <v>457.51</v>
      </c>
      <c r="G76" s="40"/>
      <c r="H76" s="24"/>
      <c r="I76" s="47" t="s">
        <v>38</v>
      </c>
      <c r="J76" s="48">
        <f t="shared" si="0"/>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3"/>
      <c r="BA76" s="42">
        <f t="shared" si="1"/>
        <v>458</v>
      </c>
      <c r="BB76" s="54">
        <f t="shared" si="2"/>
        <v>458</v>
      </c>
      <c r="BC76" s="50" t="str">
        <f t="shared" si="3"/>
        <v>INR  Four Hundred &amp; Fifty Eight  Only</v>
      </c>
      <c r="IA76" s="22">
        <v>10.01</v>
      </c>
      <c r="IB76" s="65" t="s">
        <v>188</v>
      </c>
      <c r="IC76" s="22" t="s">
        <v>156</v>
      </c>
      <c r="ID76" s="22">
        <v>1</v>
      </c>
      <c r="IE76" s="23" t="s">
        <v>161</v>
      </c>
      <c r="IF76" s="23"/>
      <c r="IG76" s="23"/>
      <c r="IH76" s="23"/>
      <c r="II76" s="23"/>
    </row>
    <row r="77" spans="1:243" s="22" customFormat="1" ht="64.5" customHeight="1">
      <c r="A77" s="63">
        <v>10.02</v>
      </c>
      <c r="B77" s="60" t="s">
        <v>189</v>
      </c>
      <c r="C77" s="39" t="s">
        <v>157</v>
      </c>
      <c r="D77" s="61">
        <v>1</v>
      </c>
      <c r="E77" s="62" t="s">
        <v>161</v>
      </c>
      <c r="F77" s="63">
        <v>58.65</v>
      </c>
      <c r="G77" s="40"/>
      <c r="H77" s="24"/>
      <c r="I77" s="47" t="s">
        <v>38</v>
      </c>
      <c r="J77" s="48">
        <f t="shared" si="0"/>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3"/>
      <c r="BA77" s="42">
        <f t="shared" si="1"/>
        <v>59</v>
      </c>
      <c r="BB77" s="54">
        <f t="shared" si="2"/>
        <v>59</v>
      </c>
      <c r="BC77" s="50" t="str">
        <f t="shared" si="3"/>
        <v>INR  Fifty Nine Only</v>
      </c>
      <c r="IA77" s="22">
        <v>10.02</v>
      </c>
      <c r="IB77" s="65" t="s">
        <v>189</v>
      </c>
      <c r="IC77" s="22" t="s">
        <v>157</v>
      </c>
      <c r="ID77" s="22">
        <v>1</v>
      </c>
      <c r="IE77" s="23" t="s">
        <v>161</v>
      </c>
      <c r="IF77" s="23"/>
      <c r="IG77" s="23"/>
      <c r="IH77" s="23"/>
      <c r="II77" s="23"/>
    </row>
    <row r="78" spans="1:243" s="22" customFormat="1" ht="52.5" customHeight="1">
      <c r="A78" s="59">
        <v>10.03</v>
      </c>
      <c r="B78" s="60" t="s">
        <v>190</v>
      </c>
      <c r="C78" s="39" t="s">
        <v>158</v>
      </c>
      <c r="D78" s="61">
        <v>73</v>
      </c>
      <c r="E78" s="62" t="s">
        <v>101</v>
      </c>
      <c r="F78" s="63">
        <v>45.59</v>
      </c>
      <c r="G78" s="40"/>
      <c r="H78" s="24"/>
      <c r="I78" s="47" t="s">
        <v>38</v>
      </c>
      <c r="J78" s="48">
        <f>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3"/>
      <c r="BA78" s="42">
        <f>ROUND(total_amount_ba($B$2,$D$2,D78,F78,J78,K78,M78),0)</f>
        <v>3328</v>
      </c>
      <c r="BB78" s="54">
        <f>BA78+SUM(N78:AZ78)</f>
        <v>3328</v>
      </c>
      <c r="BC78" s="50" t="str">
        <f>SpellNumber(L78,BB78)</f>
        <v>INR  Three Thousand Three Hundred &amp; Twenty Eight  Only</v>
      </c>
      <c r="IA78" s="22">
        <v>10.03</v>
      </c>
      <c r="IB78" s="65" t="s">
        <v>190</v>
      </c>
      <c r="IC78" s="22" t="s">
        <v>158</v>
      </c>
      <c r="ID78" s="22">
        <v>73</v>
      </c>
      <c r="IE78" s="23" t="s">
        <v>101</v>
      </c>
      <c r="IF78" s="23"/>
      <c r="IG78" s="23"/>
      <c r="IH78" s="23"/>
      <c r="II78" s="23"/>
    </row>
    <row r="79" spans="1:55" ht="28.5">
      <c r="A79" s="25" t="s">
        <v>46</v>
      </c>
      <c r="B79" s="26"/>
      <c r="C79" s="27"/>
      <c r="D79" s="43"/>
      <c r="E79" s="43"/>
      <c r="F79" s="43"/>
      <c r="G79" s="43"/>
      <c r="H79" s="55"/>
      <c r="I79" s="55"/>
      <c r="J79" s="55"/>
      <c r="K79" s="55"/>
      <c r="L79" s="56"/>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57">
        <f>SUM(BA13:BA78)</f>
        <v>190935</v>
      </c>
      <c r="BB79" s="58">
        <f>SUM(BB13:BB78)</f>
        <v>190935</v>
      </c>
      <c r="BC79" s="50" t="str">
        <f>SpellNumber(L79,BB79)</f>
        <v>  One Lakh Ninety Thousand Nine Hundred &amp; Thirty Five  Only</v>
      </c>
    </row>
    <row r="80" spans="1:55" ht="30" customHeight="1">
      <c r="A80" s="26" t="s">
        <v>47</v>
      </c>
      <c r="B80" s="28"/>
      <c r="C80" s="29"/>
      <c r="D80" s="30"/>
      <c r="E80" s="44" t="s">
        <v>54</v>
      </c>
      <c r="F80" s="45"/>
      <c r="G80" s="31"/>
      <c r="H80" s="32"/>
      <c r="I80" s="32"/>
      <c r="J80" s="32"/>
      <c r="K80" s="33"/>
      <c r="L80" s="34"/>
      <c r="M80" s="35"/>
      <c r="N80" s="36"/>
      <c r="O80" s="22"/>
      <c r="P80" s="22"/>
      <c r="Q80" s="22"/>
      <c r="R80" s="22"/>
      <c r="S80" s="22"/>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7">
        <f>IF(ISBLANK(F80),0,IF(E80="Excess (+)",ROUND(BA79+(BA79*F80),2),IF(E80="Less (-)",ROUND(BA79+(BA79*F80*(-1)),2),IF(E80="At Par",BA79,0))))</f>
        <v>0</v>
      </c>
      <c r="BB80" s="38">
        <f>ROUND(BA80,0)</f>
        <v>0</v>
      </c>
      <c r="BC80" s="21" t="str">
        <f>SpellNumber($E$2,BB80)</f>
        <v>INR Zero Only</v>
      </c>
    </row>
    <row r="81" spans="1:55" ht="30" customHeight="1">
      <c r="A81" s="25" t="s">
        <v>48</v>
      </c>
      <c r="B81" s="25"/>
      <c r="C81" s="70" t="str">
        <f>SpellNumber($E$2,BB80)</f>
        <v>INR Zero Only</v>
      </c>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row>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2" ht="15"/>
    <row r="233" ht="15"/>
    <row r="234" ht="15"/>
    <row r="235" ht="15"/>
    <row r="236" ht="15"/>
    <row r="237" ht="15"/>
    <row r="238" ht="15"/>
    <row r="239" ht="15"/>
    <row r="240" ht="15"/>
    <row r="241" ht="15"/>
    <row r="242" ht="15"/>
    <row r="243" ht="15"/>
    <row r="244" ht="15"/>
    <row r="245" ht="15"/>
    <row r="246" ht="15"/>
    <row r="247" ht="15"/>
    <row r="248" ht="15"/>
    <row r="249" ht="15"/>
    <row r="250" ht="15"/>
    <row r="252" ht="15"/>
    <row r="253" ht="15"/>
    <row r="255" ht="15"/>
    <row r="256" ht="15"/>
    <row r="257" ht="15"/>
    <row r="258" ht="15"/>
    <row r="259" ht="15"/>
    <row r="261" ht="15"/>
    <row r="262" ht="15"/>
    <row r="263" ht="15"/>
    <row r="264" ht="15"/>
    <row r="265" ht="15"/>
    <row r="266" ht="15"/>
    <row r="267" ht="15"/>
    <row r="268" ht="15"/>
    <row r="269" ht="15"/>
    <row r="270" ht="15"/>
    <row r="271" ht="15"/>
    <row r="274" ht="15"/>
    <row r="275" ht="15"/>
    <row r="276" ht="15"/>
    <row r="277" ht="15"/>
    <row r="278" ht="15"/>
    <row r="279" ht="15"/>
    <row r="281" ht="15"/>
    <row r="282" ht="15"/>
    <row r="283" ht="15"/>
    <row r="284" ht="15"/>
    <row r="285" ht="15"/>
    <row r="286" ht="15"/>
    <row r="287" ht="15"/>
    <row r="289" ht="15"/>
    <row r="290" ht="15"/>
    <row r="291" ht="15"/>
    <row r="292" ht="15"/>
    <row r="293" ht="15"/>
    <row r="295" ht="15"/>
    <row r="296" ht="15"/>
    <row r="297" ht="15"/>
    <row r="298" ht="15"/>
    <row r="299" ht="15"/>
    <row r="300" ht="15"/>
    <row r="301" ht="15"/>
    <row r="302" ht="15"/>
    <row r="303" ht="15"/>
    <row r="305" ht="15"/>
    <row r="306" ht="15"/>
    <row r="307" ht="15"/>
    <row r="308" ht="15"/>
    <row r="309" ht="15"/>
    <row r="310" ht="15"/>
    <row r="311" ht="15"/>
    <row r="312" ht="15"/>
    <row r="313" ht="15"/>
    <row r="314" ht="15"/>
    <row r="315" ht="15"/>
    <row r="316" ht="15"/>
    <row r="317" ht="15"/>
    <row r="318" ht="15"/>
    <row r="319" ht="15"/>
    <row r="320" ht="15"/>
    <row r="322" ht="15"/>
    <row r="323" ht="15"/>
    <row r="324" ht="15"/>
  </sheetData>
  <sheetProtection password="9E83" sheet="1"/>
  <autoFilter ref="A11:BC81"/>
  <mergeCells count="42">
    <mergeCell ref="A9:BC9"/>
    <mergeCell ref="C81:BC81"/>
    <mergeCell ref="A1:L1"/>
    <mergeCell ref="A4:BC4"/>
    <mergeCell ref="A5:BC5"/>
    <mergeCell ref="A6:BC6"/>
    <mergeCell ref="A7:BC7"/>
    <mergeCell ref="B8:BC8"/>
    <mergeCell ref="D13:BC13"/>
    <mergeCell ref="D14:BC14"/>
    <mergeCell ref="D16:BC16"/>
    <mergeCell ref="D18:BC18"/>
    <mergeCell ref="D20:BC20"/>
    <mergeCell ref="D21:BC21"/>
    <mergeCell ref="D23:BC23"/>
    <mergeCell ref="D24:BC24"/>
    <mergeCell ref="D25:BC25"/>
    <mergeCell ref="D27:BC27"/>
    <mergeCell ref="D30:BC30"/>
    <mergeCell ref="D31:BC31"/>
    <mergeCell ref="D33:BC33"/>
    <mergeCell ref="D35:BC35"/>
    <mergeCell ref="D36:BC36"/>
    <mergeCell ref="D38:BC38"/>
    <mergeCell ref="D41:BC41"/>
    <mergeCell ref="D43:BC43"/>
    <mergeCell ref="D45:BC45"/>
    <mergeCell ref="D46:BC46"/>
    <mergeCell ref="D48:BC48"/>
    <mergeCell ref="D50:BC50"/>
    <mergeCell ref="D52:BC52"/>
    <mergeCell ref="D55:BC55"/>
    <mergeCell ref="D58:BC58"/>
    <mergeCell ref="D59:BC59"/>
    <mergeCell ref="D73:BC73"/>
    <mergeCell ref="D75:BC75"/>
    <mergeCell ref="D61:BC61"/>
    <mergeCell ref="D62:BC62"/>
    <mergeCell ref="D64:BC64"/>
    <mergeCell ref="D65:BC65"/>
    <mergeCell ref="D69:BC69"/>
    <mergeCell ref="D71:BC71"/>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0">
      <formula1>IF(E80="Select",-1,IF(E80="At Par",0,0))</formula1>
      <formula2>IF(E80="Select",-1,IF(E80="At Par",0,0.99))</formula2>
    </dataValidation>
    <dataValidation type="list" allowBlank="1" showErrorMessage="1" sqref="E8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0">
      <formula1>0</formula1>
      <formula2>99.9</formula2>
    </dataValidation>
    <dataValidation type="list" allowBlank="1" showErrorMessage="1" sqref="D13:D14 K15 D16 K17 D18 K19 D20:D21 K22 D23:D25 K26 D27 K28:K29 D30:D31 K32 D33 K34 D35:D36 K37 D38 K39:K40 D41 K42 D43 K44 D45:D46 K47 D48 K49 D50 K51 D52 K53:K54 D55 K56:K57 D58:D59 K60 D61:D62 K63 D64:D65 K66:K68 D69 K70 D71 K72 D73 K74 K76:K78 D75">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G22:H22 G26:H26 G28:H29 G32:H32 G34:H34 G37:H37 G39:H40 G42:H42 G44:H44 G47:H47 G49:H49 G51:H51 G53:H54 G56:H57 G60:H60 G63:H63 G66:H68 G70:H70 G72:H72 G74:H74 G76:H78">
      <formula1>0</formula1>
      <formula2>999999999999999</formula2>
    </dataValidation>
    <dataValidation allowBlank="1" showInputMessage="1" showErrorMessage="1" promptTitle="Addition / Deduction" prompt="Please Choose the correct One" sqref="J15 J17 J19 J22 J26 J28:J29 J32 J34 J37 J39:J40 J42 J44 J47 J49 J51 J53:J54 J56:J57 J60 J63 J66:J68 J70 J72 J74 J76:J78">
      <formula1>0</formula1>
      <formula2>0</formula2>
    </dataValidation>
    <dataValidation type="list" showErrorMessage="1" sqref="I15 I17 I19 I22 I26 I28:I29 I32 I34 I37 I39:I40 I42 I44 I47 I49 I51 I53:I54 I56:I57 I60 I63 I66:I68 I70 I72 I74 I76:I7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2:O22 N26:O26 N28:O29 N32:O32 N34:O34 N37:O37 N39:O40 N42:O42 N44:O44 N47:O47 N49:O49 N51:O51 N53:O54 N56:O57 N60:O60 N63:O63 N66:O68 N70:O70 N72:O72 N74:O74 N76:O7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2 R26 R28:R29 R32 R34 R37 R39:R40 R42 R44 R47 R49 R51 R53:R54 R56:R57 R60 R63 R66:R68 R70 R72 R74 R76:R7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2 Q26 Q28:Q29 Q32 Q34 Q37 Q39:Q40 Q42 Q44 Q47 Q49 Q51 Q53:Q54 Q56:Q57 Q60 Q63 Q66:Q68 Q70 Q72 Q74 Q76:Q7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2 M26 M28:M29 M32 M34 M37 M39:M40 M42 M44 M47 M49 M51 M53:M54 M56:M57 M60 M63 M66:M68 M70 M72 M74 M76:M78">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 D19 D22 D26 D28:D29 D32 D34 D37 D39:D40 D42 D44 D47 D49 D51 D53:D54 D56:D57 D60 D63 D66:D68 D70 D72 D74 D76:D7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19 F22 F26 F28:F29 F32 F34 F37 F39:F40 F42 F44 F47 F49 F51 F53:F54 F56:F57 F60 F63 F66:F68 F70 F72 F74 F76:F78">
      <formula1>0</formula1>
      <formula2>999999999999999</formula2>
    </dataValidation>
    <dataValidation type="list" allowBlank="1" showInputMessage="1" showErrorMessage="1" sqref="L75 L76 L13 L14 L15 L16 L17 L18 L19 L20 L21 L22 L23 L24 L25 L26 L27 L28 L29 L30 L31 L32 L33 L34 L35 L36 L37 L38 L39 L40 L41 L42 L43 L44 L45 L46 L47 L48 L49 L50 L51 L52 L53 L54 L55 L56 L57 L58 L59 L60 L61 L62 L63 L64 L65 L66 L67 L68 L69 L70 L71 L72 L73 L74 L78 L77">
      <formula1>"INR"</formula1>
    </dataValidation>
    <dataValidation allowBlank="1" showInputMessage="1" showErrorMessage="1" promptTitle="Itemcode/Make" prompt="Please enter text" sqref="C13:C78">
      <formula1>0</formula1>
      <formula2>0</formula2>
    </dataValidation>
    <dataValidation type="decimal" allowBlank="1" showInputMessage="1" showErrorMessage="1" errorTitle="Invalid Entry" error="Only Numeric Values are allowed. " sqref="A13:A78">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2022-07-18T10:59:56Z</cp:lastPrinted>
  <dcterms:created xsi:type="dcterms:W3CDTF">2009-01-30T06:42:42Z</dcterms:created>
  <dcterms:modified xsi:type="dcterms:W3CDTF">2022-07-18T12:26:26Z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