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<sst xmlns="http://schemas.openxmlformats.org/spreadsheetml/2006/main" count="232" uniqueCount="86">
  <si>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</si>
  <si>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</si>
  <si>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</si>
  <si>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</si>
  <si>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</si>
  <si>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</si>
  <si>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</si>
  <si>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</si>
  <si>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</si>
  <si>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</si>
  <si>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</si>
  <si>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</si>
  <si>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</si>
  <si>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</si>
  <si>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</si>
  <si>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</si>
  <si>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</si>
  <si>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</si>
  <si>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</si>
  <si>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</si>
  <si>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</si>
  <si>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</si>
  <si>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</si>
  <si>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</si>
  <si>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</si>
  <si>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</si>
  <si>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</si>
  <si>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</si>
  <si>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</si>
  <si>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</si>
  <si>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</si>
  <si>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</si>
  <si>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</si>
  <si>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</si>
  <si>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</si>
  <si>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</si>
  <si>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</si>
  <si>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</si>
  <si>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</si>
  <si>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</si>
  <si>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</si>
  <si>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</si>
  <si>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</si>
  <si>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</si>
  <si>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</si>
  <si>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</si>
  <si>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</si>
  <si>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1:6 (1 cement: 6 coarse sand)</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</si>
  <si>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</si>
  <si>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</si>
  <si>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</si>
  <si>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kg</t>
  </si>
  <si>
    <t>Cement mortar 1:6 (1 cement : 6 coarse sand)</t>
  </si>
  <si>
    <t>New work (Two or more coats applied @ 1.43 ltr/10 sqm over and including priming coat of exterior primer applied @ 2.20 kg/10 sqm)</t>
  </si>
  <si>
    <t>Small lintels not exceeding 1.5 m clear span, moulding as in cornices, window sills, string courses, bands, copings, bed plates, anchor blocks and the like</t>
  </si>
  <si>
    <t>Contract No:  33/C/D1/2022-23</t>
  </si>
  <si>
    <t>Name of Work: Weld mesh fencing with necessary gate opening at old type -1, Shiv Mandir</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</si>
  <si>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</si>
  <si>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</si>
  <si>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</si>
  <si>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Filling available excavated earth (excluding rock) in trenches, plinth, sides of foundations etc. in layers not exceeding 20cm in depth, consolidating each deposited layer by ramming and watering, lead up to 50 m and lift upto 1.5 m.</t>
  </si>
  <si>
    <t>Surface dressing of the ground including removing vegetation and in-equalities not exceeding 15 cm deep and disposal of rubbish, lead up to 50 m and lift up to 1.5 m.</t>
  </si>
  <si>
    <t>All kinds of soil</t>
  </si>
  <si>
    <t>CEMENT CONCRETE (CAST IN SITU)</t>
  </si>
  <si>
    <t>Providing and laying in position cement concrete of specified grade excluding the cost of centering and shuttering - All work up to plinth level :</t>
  </si>
  <si>
    <t>1:1½:3 (1 Cement: 1½ coarse sand (zone-III) derived from natural sources : 3 graded stone aggregate 20 mm nominal size derived from natural sources)</t>
  </si>
  <si>
    <t>REINFORCED CEMENT CONCRETE</t>
  </si>
  <si>
    <t>Centering and shuttering including strutting, propping etc. and removal of form for</t>
  </si>
  <si>
    <t>MASONRY WORK</t>
  </si>
  <si>
    <t>Brick work with common burnt clay F.P.S. (non modular) bricks of class designation 7.5 in foundation and plinth in:</t>
  </si>
  <si>
    <t>WOOD AND P. V. C. WORK</t>
  </si>
  <si>
    <t>Providing and fixing hard drawn steel wire fabric 75x25 mm mesh of weight not less than 7.75 Kg per sqm to window frames etc. including 62x19 mm beading of second class teak wood and priming coat with approved steel primer all complete.</t>
  </si>
  <si>
    <t>STEEL WORK</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</si>
  <si>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</si>
  <si>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</si>
  <si>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FINISHING</t>
  </si>
  <si>
    <t>12 mm cement plaster of mix :</t>
  </si>
  <si>
    <t>15 mm cement plaster on rough side of single or half brick wall of mix:</t>
  </si>
  <si>
    <t>Finishing walls with Premium Acrylic Smooth exterior paint with Silicone additives of required shade:</t>
  </si>
  <si>
    <t>Painting with synthetic enamel paint of approved brand and manufacture to give an even shade :</t>
  </si>
  <si>
    <t>ROAD WORK</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</si>
  <si>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</si>
  <si>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With G.I. barbed wire</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</si>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</sst>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8"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8" fillId="0" borderId="15" xfId="0" applyFont="1" applyFill="1" applyBorder="1" applyAlignment="1">
      <alignment horizontal="left" vertical="top"/>
    </xf>
    <xf numFmtId="0" fontId="58" fillId="0" borderId="15" xfId="0" applyFont="1" applyFill="1" applyBorder="1" applyAlignment="1">
      <alignment horizontal="justify" vertical="top" wrapText="1"/>
    </xf>
    <xf numFmtId="0" fontId="58" fillId="0" borderId="15" xfId="0" applyFont="1" applyFill="1" applyBorder="1" applyAlignment="1">
      <alignment horizontal="center" vertical="top" wrapText="1"/>
    </xf>
    <xf numFmtId="2" fontId="58" fillId="0" borderId="15" xfId="0" applyNumberFormat="1" applyFont="1" applyFill="1" applyBorder="1" applyAlignment="1">
      <alignment vertical="top"/>
    </xf>
    <xf numFmtId="2" fontId="58"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4" fillId="0" borderId="15" xfId="59" applyNumberFormat="1" applyFont="1" applyFill="1" applyBorder="1" applyAlignment="1">
      <alignment horizontal="justify" vertical="top" wrapText="1"/>
      <protection/>
    </xf>
    <xf numFmtId="0" fontId="4" fillId="0" borderId="0" xfId="56"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9"/>
  <sheetViews>
    <sheetView showGridLines="0" view="pageBreakPreview" zoomScaleNormal="85" zoomScaleSheetLayoutView="100" zoomScalePageLayoutView="0" workbookViewId="0" topLeftCell="A1">
      <selection activeCell="D31" sqref="D31:BC31"/>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3" t="str">
        <f>B2&amp;" BoQ"</f>
        <v>Percentage BoQ</v>
      </c>
      <c r="B1" s="63"/>
      <c r="C1" s="63"/>
      <c r="D1" s="63"/>
      <c r="E1" s="63"/>
      <c r="F1" s="63"/>
      <c r="G1" s="63"/>
      <c r="H1" s="63"/>
      <c r="I1" s="63"/>
      <c r="J1" s="63"/>
      <c r="K1" s="63"/>
      <c r="L1" s="6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4" t="s">
        <v>42</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IE4" s="10"/>
      <c r="IF4" s="10"/>
      <c r="IG4" s="10"/>
      <c r="IH4" s="10"/>
      <c r="II4" s="10"/>
    </row>
    <row r="5" spans="1:243" s="9" customFormat="1" ht="30.75" customHeight="1">
      <c r="A5" s="64" t="s">
        <v>56</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IE5" s="10"/>
      <c r="IF5" s="10"/>
      <c r="IG5" s="10"/>
      <c r="IH5" s="10"/>
      <c r="II5" s="10"/>
    </row>
    <row r="6" spans="1:243" s="9" customFormat="1" ht="30.75" customHeight="1">
      <c r="A6" s="64" t="s">
        <v>55</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IE6" s="10"/>
      <c r="IF6" s="10"/>
      <c r="IG6" s="10"/>
      <c r="IH6" s="10"/>
      <c r="II6" s="10"/>
    </row>
    <row r="7" spans="1:243" s="9" customFormat="1" ht="29.25" customHeight="1" hidden="1">
      <c r="A7" s="65" t="s">
        <v>7</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IE7" s="10"/>
      <c r="IF7" s="10"/>
      <c r="IG7" s="10"/>
      <c r="IH7" s="10"/>
      <c r="II7" s="10"/>
    </row>
    <row r="8" spans="1:243" s="12" customFormat="1" ht="72" customHeight="1">
      <c r="A8" s="11" t="s">
        <v>39</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IE8" s="13"/>
      <c r="IF8" s="13"/>
      <c r="IG8" s="13"/>
      <c r="IH8" s="13"/>
      <c r="II8" s="13"/>
    </row>
    <row r="9" spans="1:243" s="14" customFormat="1" ht="61.5" customHeight="1">
      <c r="A9" s="66" t="s">
        <v>48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8</v>
      </c>
      <c r="B10" s="16" t="s">
        <v>9</v>
      </c>
      <c r="C10" s="16" t="s">
        <v>9</v>
      </c>
      <c r="D10" s="16" t="s">
        <v>8</v>
      </c>
      <c r="E10" s="16" t="s">
        <v>49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58" t="s">
        <v>57</v>
      </c>
      <c r="C13" s="33"/>
      <c r="D13" s="67"/>
      <c r="E13" s="67"/>
      <c r="F13" s="67"/>
      <c r="G13" s="67"/>
      <c r="H13" s="67"/>
      <c r="I13" s="67"/>
      <c r="J13" s="67"/>
      <c r="K13" s="67"/>
      <c r="L13" s="67"/>
      <c r="M13" s="67"/>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IA13" s="21">
        <v>1</v>
      </c>
      <c r="IB13" s="21" t="s">
        <v>57</v>
      </c>
      <c r="IE13" s="22"/>
      <c r="IF13" s="22"/>
      <c r="IG13" s="22"/>
      <c r="IH13" s="22"/>
      <c r="II13" s="22"/>
    </row>
    <row r="14" spans="1:243" s="21" customFormat="1" ht="173.25">
      <c r="A14" s="57">
        <v>1.01</v>
      </c>
      <c r="B14" s="58" t="s">
        <v>58</v>
      </c>
      <c r="C14" s="33"/>
      <c r="D14" s="67"/>
      <c r="E14" s="67"/>
      <c r="F14" s="67"/>
      <c r="G14" s="67"/>
      <c r="H14" s="67"/>
      <c r="I14" s="67"/>
      <c r="J14" s="67"/>
      <c r="K14" s="67"/>
      <c r="L14" s="67"/>
      <c r="M14" s="67"/>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IA14" s="21">
        <v>1.01</v>
      </c>
      <c r="IB14" s="21" t="s">
        <v>58</v>
      </c>
      <c r="IE14" s="22"/>
      <c r="IF14" s="22"/>
      <c r="IG14" s="22"/>
      <c r="IH14" s="22"/>
      <c r="II14" s="22"/>
    </row>
    <row r="15" spans="1:243" s="21" customFormat="1" ht="42.75">
      <c r="A15" s="57">
        <v>1.02</v>
      </c>
      <c r="B15" s="58" t="s">
        <v>59</v>
      </c>
      <c r="C15" s="33"/>
      <c r="D15" s="33">
        <v>4.5</v>
      </c>
      <c r="E15" s="59" t="s">
        <v>46</v>
      </c>
      <c r="F15" s="60">
        <v>251.51</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1131.8</v>
      </c>
      <c r="BB15" s="51">
        <f>BA15+SUM(N15:AZ15)</f>
        <v>1131.8</v>
      </c>
      <c r="BC15" s="56" t="str">
        <f>SpellNumber(L15,BB15)</f>
        <v>INR  One Thousand One Hundred &amp; Thirty One  and Paise Eighty Only</v>
      </c>
      <c r="IA15" s="21">
        <v>1.02</v>
      </c>
      <c r="IB15" s="21" t="s">
        <v>59</v>
      </c>
      <c r="ID15" s="21">
        <v>4.5</v>
      </c>
      <c r="IE15" s="22" t="s">
        <v>46</v>
      </c>
      <c r="IF15" s="22"/>
      <c r="IG15" s="22"/>
      <c r="IH15" s="22"/>
      <c r="II15" s="22"/>
    </row>
    <row r="16" spans="1:243" s="21" customFormat="1" ht="110.25">
      <c r="A16" s="57">
        <v>1.03</v>
      </c>
      <c r="B16" s="58" t="s">
        <v>60</v>
      </c>
      <c r="C16" s="33"/>
      <c r="D16" s="33">
        <v>4.5</v>
      </c>
      <c r="E16" s="59" t="s">
        <v>46</v>
      </c>
      <c r="F16" s="60">
        <v>222.67</v>
      </c>
      <c r="G16" s="43"/>
      <c r="H16" s="37"/>
      <c r="I16" s="38" t="s">
        <v>33</v>
      </c>
      <c r="J16" s="39">
        <f>IF(I16="Less(-)",-1,1)</f>
        <v>1</v>
      </c>
      <c r="K16" s="37" t="s">
        <v>34</v>
      </c>
      <c r="L16" s="37" t="s">
        <v>4</v>
      </c>
      <c r="M16" s="40"/>
      <c r="N16" s="49"/>
      <c r="O16" s="49"/>
      <c r="P16" s="50"/>
      <c r="Q16" s="49"/>
      <c r="R16" s="49"/>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2">
        <f>total_amount_ba($B$2,$D$2,D16,F16,J16,K16,M16)</f>
        <v>1002.02</v>
      </c>
      <c r="BB16" s="51">
        <f>BA16+SUM(N16:AZ16)</f>
        <v>1002.02</v>
      </c>
      <c r="BC16" s="56" t="str">
        <f>SpellNumber(L16,BB16)</f>
        <v>INR  One Thousand  &amp;Two  and Paise Two Only</v>
      </c>
      <c r="IA16" s="21">
        <v>1.03</v>
      </c>
      <c r="IB16" s="21" t="s">
        <v>60</v>
      </c>
      <c r="ID16" s="21">
        <v>4.5</v>
      </c>
      <c r="IE16" s="22" t="s">
        <v>46</v>
      </c>
      <c r="IF16" s="22"/>
      <c r="IG16" s="22"/>
      <c r="IH16" s="22"/>
      <c r="II16" s="22"/>
    </row>
    <row r="17" spans="1:243" s="21" customFormat="1" ht="78.75">
      <c r="A17" s="57">
        <v>1.04</v>
      </c>
      <c r="B17" s="58" t="s">
        <v>61</v>
      </c>
      <c r="C17" s="33"/>
      <c r="D17" s="67"/>
      <c r="E17" s="67"/>
      <c r="F17" s="67"/>
      <c r="G17" s="67"/>
      <c r="H17" s="67"/>
      <c r="I17" s="67"/>
      <c r="J17" s="67"/>
      <c r="K17" s="67"/>
      <c r="L17" s="67"/>
      <c r="M17" s="67"/>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IA17" s="21">
        <v>1.04</v>
      </c>
      <c r="IB17" s="21" t="s">
        <v>61</v>
      </c>
      <c r="IE17" s="22"/>
      <c r="IF17" s="22"/>
      <c r="IG17" s="22"/>
      <c r="IH17" s="22"/>
      <c r="II17" s="22"/>
    </row>
    <row r="18" spans="1:243" s="21" customFormat="1" ht="30" customHeight="1">
      <c r="A18" s="57">
        <v>1.05</v>
      </c>
      <c r="B18" s="58" t="s">
        <v>62</v>
      </c>
      <c r="C18" s="33"/>
      <c r="D18" s="33">
        <v>33</v>
      </c>
      <c r="E18" s="59" t="s">
        <v>43</v>
      </c>
      <c r="F18" s="60">
        <v>24.68</v>
      </c>
      <c r="G18" s="43"/>
      <c r="H18" s="37"/>
      <c r="I18" s="38" t="s">
        <v>33</v>
      </c>
      <c r="J18" s="39">
        <f>IF(I18="Less(-)",-1,1)</f>
        <v>1</v>
      </c>
      <c r="K18" s="37" t="s">
        <v>34</v>
      </c>
      <c r="L18" s="37" t="s">
        <v>4</v>
      </c>
      <c r="M18" s="40"/>
      <c r="N18" s="49"/>
      <c r="O18" s="49"/>
      <c r="P18" s="50"/>
      <c r="Q18" s="49"/>
      <c r="R18" s="49"/>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2">
        <f>total_amount_ba($B$2,$D$2,D18,F18,J18,K18,M18)</f>
        <v>814.44</v>
      </c>
      <c r="BB18" s="51">
        <f>BA18+SUM(N18:AZ18)</f>
        <v>814.44</v>
      </c>
      <c r="BC18" s="56" t="str">
        <f>SpellNumber(L18,BB18)</f>
        <v>INR  Eight Hundred &amp; Fourteen  and Paise Forty Four Only</v>
      </c>
      <c r="IA18" s="21">
        <v>1.05</v>
      </c>
      <c r="IB18" s="21" t="s">
        <v>62</v>
      </c>
      <c r="ID18" s="21">
        <v>33</v>
      </c>
      <c r="IE18" s="22" t="s">
        <v>43</v>
      </c>
      <c r="IF18" s="22"/>
      <c r="IG18" s="22"/>
      <c r="IH18" s="22"/>
      <c r="II18" s="22"/>
    </row>
    <row r="19" spans="1:243" s="21" customFormat="1" ht="17.25" customHeight="1">
      <c r="A19" s="57">
        <v>2</v>
      </c>
      <c r="B19" s="58" t="s">
        <v>63</v>
      </c>
      <c r="C19" s="33"/>
      <c r="D19" s="67"/>
      <c r="E19" s="67"/>
      <c r="F19" s="67"/>
      <c r="G19" s="67"/>
      <c r="H19" s="67"/>
      <c r="I19" s="67"/>
      <c r="J19" s="67"/>
      <c r="K19" s="67"/>
      <c r="L19" s="67"/>
      <c r="M19" s="67"/>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IA19" s="21">
        <v>2</v>
      </c>
      <c r="IB19" s="21" t="s">
        <v>63</v>
      </c>
      <c r="IE19" s="22"/>
      <c r="IF19" s="22"/>
      <c r="IG19" s="22"/>
      <c r="IH19" s="22"/>
      <c r="II19" s="22"/>
    </row>
    <row r="20" spans="1:243" s="21" customFormat="1" ht="49.5" customHeight="1">
      <c r="A20" s="57">
        <v>2.01</v>
      </c>
      <c r="B20" s="58" t="s">
        <v>64</v>
      </c>
      <c r="C20" s="33"/>
      <c r="D20" s="67"/>
      <c r="E20" s="67"/>
      <c r="F20" s="67"/>
      <c r="G20" s="67"/>
      <c r="H20" s="67"/>
      <c r="I20" s="67"/>
      <c r="J20" s="67"/>
      <c r="K20" s="67"/>
      <c r="L20" s="67"/>
      <c r="M20" s="67"/>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IA20" s="21">
        <v>2.01</v>
      </c>
      <c r="IB20" s="21" t="s">
        <v>64</v>
      </c>
      <c r="IE20" s="22"/>
      <c r="IF20" s="22"/>
      <c r="IG20" s="22"/>
      <c r="IH20" s="22"/>
      <c r="II20" s="22"/>
    </row>
    <row r="21" spans="1:243" s="21" customFormat="1" ht="78.75">
      <c r="A21" s="57">
        <v>2.02</v>
      </c>
      <c r="B21" s="58" t="s">
        <v>65</v>
      </c>
      <c r="C21" s="33"/>
      <c r="D21" s="33">
        <v>0.83</v>
      </c>
      <c r="E21" s="59" t="s">
        <v>46</v>
      </c>
      <c r="F21" s="60">
        <v>6824.77</v>
      </c>
      <c r="G21" s="43"/>
      <c r="H21" s="37"/>
      <c r="I21" s="38" t="s">
        <v>33</v>
      </c>
      <c r="J21" s="39">
        <f>IF(I21="Less(-)",-1,1)</f>
        <v>1</v>
      </c>
      <c r="K21" s="37" t="s">
        <v>34</v>
      </c>
      <c r="L21" s="37" t="s">
        <v>4</v>
      </c>
      <c r="M21" s="40"/>
      <c r="N21" s="49"/>
      <c r="O21" s="49"/>
      <c r="P21" s="50"/>
      <c r="Q21" s="49"/>
      <c r="R21" s="49"/>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2">
        <f>total_amount_ba($B$2,$D$2,D21,F21,J21,K21,M21)</f>
        <v>5664.56</v>
      </c>
      <c r="BB21" s="51">
        <f>BA21+SUM(N21:AZ21)</f>
        <v>5664.56</v>
      </c>
      <c r="BC21" s="56" t="str">
        <f>SpellNumber(L21,BB21)</f>
        <v>INR  Five Thousand Six Hundred &amp; Sixty Four  and Paise Fifty Six Only</v>
      </c>
      <c r="IA21" s="21">
        <v>2.02</v>
      </c>
      <c r="IB21" s="21" t="s">
        <v>65</v>
      </c>
      <c r="ID21" s="21">
        <v>0.83</v>
      </c>
      <c r="IE21" s="22" t="s">
        <v>46</v>
      </c>
      <c r="IF21" s="22"/>
      <c r="IG21" s="22"/>
      <c r="IH21" s="22"/>
      <c r="II21" s="22"/>
    </row>
    <row r="22" spans="1:243" s="21" customFormat="1" ht="18" customHeight="1">
      <c r="A22" s="57">
        <v>3</v>
      </c>
      <c r="B22" s="58" t="s">
        <v>66</v>
      </c>
      <c r="C22" s="33"/>
      <c r="D22" s="67"/>
      <c r="E22" s="67"/>
      <c r="F22" s="67"/>
      <c r="G22" s="67"/>
      <c r="H22" s="67"/>
      <c r="I22" s="67"/>
      <c r="J22" s="67"/>
      <c r="K22" s="67"/>
      <c r="L22" s="67"/>
      <c r="M22" s="67"/>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IA22" s="21">
        <v>3</v>
      </c>
      <c r="IB22" s="21" t="s">
        <v>66</v>
      </c>
      <c r="IE22" s="22"/>
      <c r="IF22" s="22"/>
      <c r="IG22" s="22"/>
      <c r="IH22" s="22"/>
      <c r="II22" s="22"/>
    </row>
    <row r="23" spans="1:243" s="21" customFormat="1" ht="30.75" customHeight="1">
      <c r="A23" s="57">
        <v>3.01</v>
      </c>
      <c r="B23" s="58" t="s">
        <v>67</v>
      </c>
      <c r="C23" s="33"/>
      <c r="D23" s="67"/>
      <c r="E23" s="67"/>
      <c r="F23" s="67"/>
      <c r="G23" s="67"/>
      <c r="H23" s="67"/>
      <c r="I23" s="67"/>
      <c r="J23" s="67"/>
      <c r="K23" s="67"/>
      <c r="L23" s="67"/>
      <c r="M23" s="67"/>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IA23" s="21">
        <v>3.01</v>
      </c>
      <c r="IB23" s="21" t="s">
        <v>67</v>
      </c>
      <c r="IE23" s="22"/>
      <c r="IF23" s="22"/>
      <c r="IG23" s="22"/>
      <c r="IH23" s="22"/>
      <c r="II23" s="22"/>
    </row>
    <row r="24" spans="1:243" s="21" customFormat="1" ht="63.75" customHeight="1">
      <c r="A24" s="57">
        <v>3.02</v>
      </c>
      <c r="B24" s="58" t="s">
        <v>54</v>
      </c>
      <c r="C24" s="33"/>
      <c r="D24" s="33">
        <v>4</v>
      </c>
      <c r="E24" s="59" t="s">
        <v>43</v>
      </c>
      <c r="F24" s="60">
        <v>270.01</v>
      </c>
      <c r="G24" s="43"/>
      <c r="H24" s="37"/>
      <c r="I24" s="38" t="s">
        <v>33</v>
      </c>
      <c r="J24" s="39">
        <f>IF(I24="Less(-)",-1,1)</f>
        <v>1</v>
      </c>
      <c r="K24" s="37" t="s">
        <v>34</v>
      </c>
      <c r="L24" s="37" t="s">
        <v>4</v>
      </c>
      <c r="M24" s="40"/>
      <c r="N24" s="49"/>
      <c r="O24" s="49"/>
      <c r="P24" s="50"/>
      <c r="Q24" s="49"/>
      <c r="R24" s="49"/>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2">
        <f>total_amount_ba($B$2,$D$2,D24,F24,J24,K24,M24)</f>
        <v>1080.04</v>
      </c>
      <c r="BB24" s="51">
        <f>BA24+SUM(N24:AZ24)</f>
        <v>1080.04</v>
      </c>
      <c r="BC24" s="56" t="str">
        <f>SpellNumber(L24,BB24)</f>
        <v>INR  One Thousand  &amp;Eighty  and Paise Four Only</v>
      </c>
      <c r="IA24" s="21">
        <v>3.02</v>
      </c>
      <c r="IB24" s="21" t="s">
        <v>54</v>
      </c>
      <c r="ID24" s="21">
        <v>4</v>
      </c>
      <c r="IE24" s="22" t="s">
        <v>43</v>
      </c>
      <c r="IF24" s="22"/>
      <c r="IG24" s="22"/>
      <c r="IH24" s="22"/>
      <c r="II24" s="22"/>
    </row>
    <row r="25" spans="1:243" s="21" customFormat="1" ht="16.5" customHeight="1">
      <c r="A25" s="57">
        <v>4</v>
      </c>
      <c r="B25" s="58" t="s">
        <v>68</v>
      </c>
      <c r="C25" s="33"/>
      <c r="D25" s="67"/>
      <c r="E25" s="67"/>
      <c r="F25" s="67"/>
      <c r="G25" s="67"/>
      <c r="H25" s="67"/>
      <c r="I25" s="67"/>
      <c r="J25" s="67"/>
      <c r="K25" s="67"/>
      <c r="L25" s="67"/>
      <c r="M25" s="67"/>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IA25" s="21">
        <v>4</v>
      </c>
      <c r="IB25" s="21" t="s">
        <v>68</v>
      </c>
      <c r="IE25" s="22"/>
      <c r="IF25" s="22"/>
      <c r="IG25" s="22"/>
      <c r="IH25" s="22"/>
      <c r="II25" s="22"/>
    </row>
    <row r="26" spans="1:243" s="21" customFormat="1" ht="63">
      <c r="A26" s="57">
        <v>4.01</v>
      </c>
      <c r="B26" s="58" t="s">
        <v>69</v>
      </c>
      <c r="C26" s="33"/>
      <c r="D26" s="67"/>
      <c r="E26" s="67"/>
      <c r="F26" s="67"/>
      <c r="G26" s="67"/>
      <c r="H26" s="67"/>
      <c r="I26" s="67"/>
      <c r="J26" s="67"/>
      <c r="K26" s="67"/>
      <c r="L26" s="67"/>
      <c r="M26" s="67"/>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IA26" s="21">
        <v>4.01</v>
      </c>
      <c r="IB26" s="21" t="s">
        <v>69</v>
      </c>
      <c r="IE26" s="22"/>
      <c r="IF26" s="22"/>
      <c r="IG26" s="22"/>
      <c r="IH26" s="22"/>
      <c r="II26" s="22"/>
    </row>
    <row r="27" spans="1:243" s="21" customFormat="1" ht="31.5" customHeight="1">
      <c r="A27" s="57">
        <v>4.02</v>
      </c>
      <c r="B27" s="58" t="s">
        <v>52</v>
      </c>
      <c r="C27" s="33"/>
      <c r="D27" s="33">
        <v>2.5</v>
      </c>
      <c r="E27" s="59" t="s">
        <v>46</v>
      </c>
      <c r="F27" s="60">
        <v>5838.01</v>
      </c>
      <c r="G27" s="43"/>
      <c r="H27" s="37"/>
      <c r="I27" s="38" t="s">
        <v>33</v>
      </c>
      <c r="J27" s="39">
        <f>IF(I27="Less(-)",-1,1)</f>
        <v>1</v>
      </c>
      <c r="K27" s="37" t="s">
        <v>34</v>
      </c>
      <c r="L27" s="37" t="s">
        <v>4</v>
      </c>
      <c r="M27" s="40"/>
      <c r="N27" s="49"/>
      <c r="O27" s="49"/>
      <c r="P27" s="50"/>
      <c r="Q27" s="49"/>
      <c r="R27" s="49"/>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2">
        <f>total_amount_ba($B$2,$D$2,D27,F27,J27,K27,M27)</f>
        <v>14595.03</v>
      </c>
      <c r="BB27" s="51">
        <f>BA27+SUM(N27:AZ27)</f>
        <v>14595.03</v>
      </c>
      <c r="BC27" s="56" t="str">
        <f>SpellNumber(L27,BB27)</f>
        <v>INR  Fourteen Thousand Five Hundred &amp; Ninety Five  and Paise Three Only</v>
      </c>
      <c r="IA27" s="21">
        <v>4.02</v>
      </c>
      <c r="IB27" s="21" t="s">
        <v>52</v>
      </c>
      <c r="ID27" s="21">
        <v>2.5</v>
      </c>
      <c r="IE27" s="22" t="s">
        <v>46</v>
      </c>
      <c r="IF27" s="22"/>
      <c r="IG27" s="22"/>
      <c r="IH27" s="22"/>
      <c r="II27" s="22"/>
    </row>
    <row r="28" spans="1:243" s="21" customFormat="1" ht="17.25" customHeight="1">
      <c r="A28" s="57">
        <v>5</v>
      </c>
      <c r="B28" s="58" t="s">
        <v>70</v>
      </c>
      <c r="C28" s="33"/>
      <c r="D28" s="67"/>
      <c r="E28" s="67"/>
      <c r="F28" s="67"/>
      <c r="G28" s="67"/>
      <c r="H28" s="67"/>
      <c r="I28" s="67"/>
      <c r="J28" s="67"/>
      <c r="K28" s="67"/>
      <c r="L28" s="67"/>
      <c r="M28" s="67"/>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IA28" s="21">
        <v>5</v>
      </c>
      <c r="IB28" s="21" t="s">
        <v>70</v>
      </c>
      <c r="IE28" s="22"/>
      <c r="IF28" s="22"/>
      <c r="IG28" s="22"/>
      <c r="IH28" s="22"/>
      <c r="II28" s="22"/>
    </row>
    <row r="29" spans="1:243" s="21" customFormat="1" ht="110.25">
      <c r="A29" s="61">
        <v>5.01</v>
      </c>
      <c r="B29" s="58" t="s">
        <v>71</v>
      </c>
      <c r="C29" s="33"/>
      <c r="D29" s="33">
        <v>35</v>
      </c>
      <c r="E29" s="59" t="s">
        <v>43</v>
      </c>
      <c r="F29" s="60">
        <v>1301.8</v>
      </c>
      <c r="G29" s="43"/>
      <c r="H29" s="37"/>
      <c r="I29" s="38" t="s">
        <v>33</v>
      </c>
      <c r="J29" s="39">
        <f>IF(I29="Less(-)",-1,1)</f>
        <v>1</v>
      </c>
      <c r="K29" s="37" t="s">
        <v>34</v>
      </c>
      <c r="L29" s="37" t="s">
        <v>4</v>
      </c>
      <c r="M29" s="40"/>
      <c r="N29" s="49"/>
      <c r="O29" s="49"/>
      <c r="P29" s="50"/>
      <c r="Q29" s="49"/>
      <c r="R29" s="49"/>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2">
        <f>total_amount_ba($B$2,$D$2,D29,F29,J29,K29,M29)</f>
        <v>45563</v>
      </c>
      <c r="BB29" s="51">
        <f>BA29+SUM(N29:AZ29)</f>
        <v>45563</v>
      </c>
      <c r="BC29" s="56" t="str">
        <f>SpellNumber(L29,BB29)</f>
        <v>INR  Forty Five Thousand Five Hundred &amp; Sixty Three  Only</v>
      </c>
      <c r="IA29" s="21">
        <v>5.01</v>
      </c>
      <c r="IB29" s="21" t="s">
        <v>71</v>
      </c>
      <c r="ID29" s="21">
        <v>35</v>
      </c>
      <c r="IE29" s="22" t="s">
        <v>43</v>
      </c>
      <c r="IF29" s="22"/>
      <c r="IG29" s="22"/>
      <c r="IH29" s="22"/>
      <c r="II29" s="22"/>
    </row>
    <row r="30" spans="1:243" s="21" customFormat="1" ht="16.5" customHeight="1">
      <c r="A30" s="57">
        <v>6</v>
      </c>
      <c r="B30" s="58" t="s">
        <v>72</v>
      </c>
      <c r="C30" s="33"/>
      <c r="D30" s="67"/>
      <c r="E30" s="67"/>
      <c r="F30" s="67"/>
      <c r="G30" s="67"/>
      <c r="H30" s="67"/>
      <c r="I30" s="67"/>
      <c r="J30" s="67"/>
      <c r="K30" s="67"/>
      <c r="L30" s="67"/>
      <c r="M30" s="67"/>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IA30" s="21">
        <v>6</v>
      </c>
      <c r="IB30" s="21" t="s">
        <v>72</v>
      </c>
      <c r="IE30" s="22"/>
      <c r="IF30" s="22"/>
      <c r="IG30" s="22"/>
      <c r="IH30" s="22"/>
      <c r="II30" s="22"/>
    </row>
    <row r="31" spans="1:243" s="21" customFormat="1" ht="94.5">
      <c r="A31" s="57">
        <v>6.01</v>
      </c>
      <c r="B31" s="58" t="s">
        <v>73</v>
      </c>
      <c r="C31" s="33"/>
      <c r="D31" s="67"/>
      <c r="E31" s="67"/>
      <c r="F31" s="67"/>
      <c r="G31" s="67"/>
      <c r="H31" s="67"/>
      <c r="I31" s="67"/>
      <c r="J31" s="67"/>
      <c r="K31" s="67"/>
      <c r="L31" s="67"/>
      <c r="M31" s="67"/>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IA31" s="21">
        <v>6.01</v>
      </c>
      <c r="IB31" s="21" t="s">
        <v>73</v>
      </c>
      <c r="IE31" s="22"/>
      <c r="IF31" s="22"/>
      <c r="IG31" s="22"/>
      <c r="IH31" s="22"/>
      <c r="II31" s="22"/>
    </row>
    <row r="32" spans="1:243" s="21" customFormat="1" ht="31.5" customHeight="1">
      <c r="A32" s="57">
        <v>6.02</v>
      </c>
      <c r="B32" s="58" t="s">
        <v>74</v>
      </c>
      <c r="C32" s="33"/>
      <c r="D32" s="33">
        <v>480</v>
      </c>
      <c r="E32" s="59" t="s">
        <v>51</v>
      </c>
      <c r="F32" s="60">
        <v>124.77</v>
      </c>
      <c r="G32" s="43"/>
      <c r="H32" s="37"/>
      <c r="I32" s="38" t="s">
        <v>33</v>
      </c>
      <c r="J32" s="39">
        <f>IF(I32="Less(-)",-1,1)</f>
        <v>1</v>
      </c>
      <c r="K32" s="37" t="s">
        <v>34</v>
      </c>
      <c r="L32" s="37" t="s">
        <v>4</v>
      </c>
      <c r="M32" s="40"/>
      <c r="N32" s="49"/>
      <c r="O32" s="49"/>
      <c r="P32" s="50"/>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2">
        <f>total_amount_ba($B$2,$D$2,D32,F32,J32,K32,M32)</f>
        <v>59889.6</v>
      </c>
      <c r="BB32" s="51">
        <f>BA32+SUM(N32:AZ32)</f>
        <v>59889.6</v>
      </c>
      <c r="BC32" s="56" t="str">
        <f>SpellNumber(L32,BB32)</f>
        <v>INR  Fifty Nine Thousand Eight Hundred &amp; Eighty Nine  and Paise Sixty Only</v>
      </c>
      <c r="IA32" s="21">
        <v>6.02</v>
      </c>
      <c r="IB32" s="21" t="s">
        <v>74</v>
      </c>
      <c r="ID32" s="21">
        <v>480</v>
      </c>
      <c r="IE32" s="22" t="s">
        <v>51</v>
      </c>
      <c r="IF32" s="22"/>
      <c r="IG32" s="22"/>
      <c r="IH32" s="22"/>
      <c r="II32" s="22"/>
    </row>
    <row r="33" spans="1:243" s="21" customFormat="1" ht="16.5" customHeight="1">
      <c r="A33" s="57">
        <v>7</v>
      </c>
      <c r="B33" s="58" t="s">
        <v>75</v>
      </c>
      <c r="C33" s="33"/>
      <c r="D33" s="67"/>
      <c r="E33" s="67"/>
      <c r="F33" s="67"/>
      <c r="G33" s="67"/>
      <c r="H33" s="67"/>
      <c r="I33" s="67"/>
      <c r="J33" s="67"/>
      <c r="K33" s="67"/>
      <c r="L33" s="67"/>
      <c r="M33" s="67"/>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IA33" s="21">
        <v>7</v>
      </c>
      <c r="IB33" s="21" t="s">
        <v>75</v>
      </c>
      <c r="IE33" s="22"/>
      <c r="IF33" s="22"/>
      <c r="IG33" s="22"/>
      <c r="IH33" s="22"/>
      <c r="II33" s="22"/>
    </row>
    <row r="34" spans="1:243" s="21" customFormat="1" ht="18" customHeight="1">
      <c r="A34" s="57">
        <v>7.01</v>
      </c>
      <c r="B34" s="58" t="s">
        <v>76</v>
      </c>
      <c r="C34" s="33"/>
      <c r="D34" s="67"/>
      <c r="E34" s="67"/>
      <c r="F34" s="67"/>
      <c r="G34" s="67"/>
      <c r="H34" s="67"/>
      <c r="I34" s="67"/>
      <c r="J34" s="67"/>
      <c r="K34" s="67"/>
      <c r="L34" s="67"/>
      <c r="M34" s="67"/>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IA34" s="21">
        <v>7.01</v>
      </c>
      <c r="IB34" s="21" t="s">
        <v>76</v>
      </c>
      <c r="IE34" s="22"/>
      <c r="IF34" s="22"/>
      <c r="IG34" s="22"/>
      <c r="IH34" s="22"/>
      <c r="II34" s="22"/>
    </row>
    <row r="35" spans="1:243" s="21" customFormat="1" ht="31.5" customHeight="1">
      <c r="A35" s="57">
        <v>7.02</v>
      </c>
      <c r="B35" s="58" t="s">
        <v>47</v>
      </c>
      <c r="C35" s="33"/>
      <c r="D35" s="33">
        <v>11</v>
      </c>
      <c r="E35" s="59" t="s">
        <v>43</v>
      </c>
      <c r="F35" s="60">
        <v>258.09</v>
      </c>
      <c r="G35" s="43"/>
      <c r="H35" s="37"/>
      <c r="I35" s="38" t="s">
        <v>33</v>
      </c>
      <c r="J35" s="39">
        <f>IF(I35="Less(-)",-1,1)</f>
        <v>1</v>
      </c>
      <c r="K35" s="37" t="s">
        <v>34</v>
      </c>
      <c r="L35" s="37" t="s">
        <v>4</v>
      </c>
      <c r="M35" s="40"/>
      <c r="N35" s="49"/>
      <c r="O35" s="49"/>
      <c r="P35" s="50"/>
      <c r="Q35" s="49"/>
      <c r="R35" s="49"/>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2">
        <f>total_amount_ba($B$2,$D$2,D35,F35,J35,K35,M35)</f>
        <v>2838.99</v>
      </c>
      <c r="BB35" s="51">
        <f>BA35+SUM(N35:AZ35)</f>
        <v>2838.99</v>
      </c>
      <c r="BC35" s="56" t="str">
        <f>SpellNumber(L35,BB35)</f>
        <v>INR  Two Thousand Eight Hundred &amp; Thirty Eight  and Paise Ninety Nine Only</v>
      </c>
      <c r="IA35" s="21">
        <v>7.02</v>
      </c>
      <c r="IB35" s="21" t="s">
        <v>47</v>
      </c>
      <c r="ID35" s="21">
        <v>11</v>
      </c>
      <c r="IE35" s="22" t="s">
        <v>43</v>
      </c>
      <c r="IF35" s="22"/>
      <c r="IG35" s="22"/>
      <c r="IH35" s="22"/>
      <c r="II35" s="22"/>
    </row>
    <row r="36" spans="1:243" s="21" customFormat="1" ht="31.5">
      <c r="A36" s="57">
        <v>7.03</v>
      </c>
      <c r="B36" s="58" t="s">
        <v>77</v>
      </c>
      <c r="C36" s="33"/>
      <c r="D36" s="67"/>
      <c r="E36" s="67"/>
      <c r="F36" s="67"/>
      <c r="G36" s="67"/>
      <c r="H36" s="67"/>
      <c r="I36" s="67"/>
      <c r="J36" s="67"/>
      <c r="K36" s="67"/>
      <c r="L36" s="67"/>
      <c r="M36" s="67"/>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IA36" s="21">
        <v>7.03</v>
      </c>
      <c r="IB36" s="21" t="s">
        <v>77</v>
      </c>
      <c r="IE36" s="22"/>
      <c r="IF36" s="22"/>
      <c r="IG36" s="22"/>
      <c r="IH36" s="22"/>
      <c r="II36" s="22"/>
    </row>
    <row r="37" spans="1:243" s="21" customFormat="1" ht="31.5" customHeight="1">
      <c r="A37" s="57">
        <v>7.04</v>
      </c>
      <c r="B37" s="58" t="s">
        <v>47</v>
      </c>
      <c r="C37" s="33"/>
      <c r="D37" s="33">
        <v>7</v>
      </c>
      <c r="E37" s="59" t="s">
        <v>43</v>
      </c>
      <c r="F37" s="60">
        <v>297.33</v>
      </c>
      <c r="G37" s="43"/>
      <c r="H37" s="37"/>
      <c r="I37" s="38" t="s">
        <v>33</v>
      </c>
      <c r="J37" s="39">
        <f>IF(I37="Less(-)",-1,1)</f>
        <v>1</v>
      </c>
      <c r="K37" s="37" t="s">
        <v>34</v>
      </c>
      <c r="L37" s="37" t="s">
        <v>4</v>
      </c>
      <c r="M37" s="40"/>
      <c r="N37" s="49"/>
      <c r="O37" s="49"/>
      <c r="P37" s="50"/>
      <c r="Q37" s="49"/>
      <c r="R37" s="49"/>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2">
        <f>total_amount_ba($B$2,$D$2,D37,F37,J37,K37,M37)</f>
        <v>2081.31</v>
      </c>
      <c r="BB37" s="51">
        <f>BA37+SUM(N37:AZ37)</f>
        <v>2081.31</v>
      </c>
      <c r="BC37" s="56" t="str">
        <f>SpellNumber(L37,BB37)</f>
        <v>INR  Two Thousand  &amp;Eighty One  and Paise Thirty One Only</v>
      </c>
      <c r="IA37" s="21">
        <v>7.04</v>
      </c>
      <c r="IB37" s="21" t="s">
        <v>47</v>
      </c>
      <c r="ID37" s="21">
        <v>7</v>
      </c>
      <c r="IE37" s="22" t="s">
        <v>43</v>
      </c>
      <c r="IF37" s="22"/>
      <c r="IG37" s="22"/>
      <c r="IH37" s="22"/>
      <c r="II37" s="22"/>
    </row>
    <row r="38" spans="1:243" s="21" customFormat="1" ht="47.25">
      <c r="A38" s="57">
        <v>7.05</v>
      </c>
      <c r="B38" s="58" t="s">
        <v>78</v>
      </c>
      <c r="C38" s="33"/>
      <c r="D38" s="67"/>
      <c r="E38" s="67"/>
      <c r="F38" s="67"/>
      <c r="G38" s="67"/>
      <c r="H38" s="67"/>
      <c r="I38" s="67"/>
      <c r="J38" s="67"/>
      <c r="K38" s="67"/>
      <c r="L38" s="67"/>
      <c r="M38" s="67"/>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IA38" s="21">
        <v>7.05</v>
      </c>
      <c r="IB38" s="21" t="s">
        <v>78</v>
      </c>
      <c r="IE38" s="22"/>
      <c r="IF38" s="22"/>
      <c r="IG38" s="22"/>
      <c r="IH38" s="22"/>
      <c r="II38" s="22"/>
    </row>
    <row r="39" spans="1:243" s="21" customFormat="1" ht="63">
      <c r="A39" s="57">
        <v>7.06</v>
      </c>
      <c r="B39" s="58" t="s">
        <v>53</v>
      </c>
      <c r="C39" s="33"/>
      <c r="D39" s="33">
        <v>18</v>
      </c>
      <c r="E39" s="59" t="s">
        <v>43</v>
      </c>
      <c r="F39" s="60">
        <v>142.35</v>
      </c>
      <c r="G39" s="43"/>
      <c r="H39" s="37"/>
      <c r="I39" s="38" t="s">
        <v>33</v>
      </c>
      <c r="J39" s="39">
        <f>IF(I39="Less(-)",-1,1)</f>
        <v>1</v>
      </c>
      <c r="K39" s="37" t="s">
        <v>34</v>
      </c>
      <c r="L39" s="37" t="s">
        <v>4</v>
      </c>
      <c r="M39" s="40"/>
      <c r="N39" s="49"/>
      <c r="O39" s="49"/>
      <c r="P39" s="50"/>
      <c r="Q39" s="49"/>
      <c r="R39" s="49"/>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2">
        <f>total_amount_ba($B$2,$D$2,D39,F39,J39,K39,M39)</f>
        <v>2562.3</v>
      </c>
      <c r="BB39" s="51">
        <f>BA39+SUM(N39:AZ39)</f>
        <v>2562.3</v>
      </c>
      <c r="BC39" s="56" t="str">
        <f>SpellNumber(L39,BB39)</f>
        <v>INR  Two Thousand Five Hundred &amp; Sixty Two  and Paise Thirty Only</v>
      </c>
      <c r="IA39" s="21">
        <v>7.06</v>
      </c>
      <c r="IB39" s="21" t="s">
        <v>53</v>
      </c>
      <c r="ID39" s="21">
        <v>18</v>
      </c>
      <c r="IE39" s="22" t="s">
        <v>43</v>
      </c>
      <c r="IF39" s="22"/>
      <c r="IG39" s="22"/>
      <c r="IH39" s="22"/>
      <c r="II39" s="22"/>
    </row>
    <row r="40" spans="1:243" s="21" customFormat="1" ht="47.25">
      <c r="A40" s="61">
        <v>7.07</v>
      </c>
      <c r="B40" s="58" t="s">
        <v>79</v>
      </c>
      <c r="C40" s="33"/>
      <c r="D40" s="67"/>
      <c r="E40" s="67"/>
      <c r="F40" s="67"/>
      <c r="G40" s="67"/>
      <c r="H40" s="67"/>
      <c r="I40" s="67"/>
      <c r="J40" s="67"/>
      <c r="K40" s="67"/>
      <c r="L40" s="67"/>
      <c r="M40" s="67"/>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IA40" s="21">
        <v>7.07</v>
      </c>
      <c r="IB40" s="21" t="s">
        <v>79</v>
      </c>
      <c r="IE40" s="22"/>
      <c r="IF40" s="22"/>
      <c r="IG40" s="22"/>
      <c r="IH40" s="22"/>
      <c r="II40" s="22"/>
    </row>
    <row r="41" spans="1:243" s="21" customFormat="1" ht="31.5" customHeight="1">
      <c r="A41" s="57">
        <v>7.08</v>
      </c>
      <c r="B41" s="58" t="s">
        <v>50</v>
      </c>
      <c r="C41" s="33"/>
      <c r="D41" s="33">
        <v>37</v>
      </c>
      <c r="E41" s="59" t="s">
        <v>43</v>
      </c>
      <c r="F41" s="60">
        <v>115.26</v>
      </c>
      <c r="G41" s="43"/>
      <c r="H41" s="37"/>
      <c r="I41" s="38" t="s">
        <v>33</v>
      </c>
      <c r="J41" s="39">
        <f>IF(I41="Less(-)",-1,1)</f>
        <v>1</v>
      </c>
      <c r="K41" s="37" t="s">
        <v>34</v>
      </c>
      <c r="L41" s="37" t="s">
        <v>4</v>
      </c>
      <c r="M41" s="40"/>
      <c r="N41" s="49"/>
      <c r="O41" s="49"/>
      <c r="P41" s="50"/>
      <c r="Q41" s="49"/>
      <c r="R41" s="49"/>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2">
        <f>total_amount_ba($B$2,$D$2,D41,F41,J41,K41,M41)</f>
        <v>4264.62</v>
      </c>
      <c r="BB41" s="51">
        <f>BA41+SUM(N41:AZ41)</f>
        <v>4264.62</v>
      </c>
      <c r="BC41" s="56" t="str">
        <f>SpellNumber(L41,BB41)</f>
        <v>INR  Four Thousand Two Hundred &amp; Sixty Four  and Paise Sixty Two Only</v>
      </c>
      <c r="IA41" s="21">
        <v>7.08</v>
      </c>
      <c r="IB41" s="21" t="s">
        <v>50</v>
      </c>
      <c r="ID41" s="21">
        <v>37</v>
      </c>
      <c r="IE41" s="22" t="s">
        <v>43</v>
      </c>
      <c r="IF41" s="22"/>
      <c r="IG41" s="22"/>
      <c r="IH41" s="22"/>
      <c r="II41" s="22"/>
    </row>
    <row r="42" spans="1:243" s="21" customFormat="1" ht="16.5" customHeight="1">
      <c r="A42" s="57">
        <v>8</v>
      </c>
      <c r="B42" s="58" t="s">
        <v>80</v>
      </c>
      <c r="C42" s="33"/>
      <c r="D42" s="67"/>
      <c r="E42" s="67"/>
      <c r="F42" s="67"/>
      <c r="G42" s="67"/>
      <c r="H42" s="67"/>
      <c r="I42" s="67"/>
      <c r="J42" s="67"/>
      <c r="K42" s="67"/>
      <c r="L42" s="67"/>
      <c r="M42" s="67"/>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IA42" s="21">
        <v>8</v>
      </c>
      <c r="IB42" s="21" t="s">
        <v>80</v>
      </c>
      <c r="IE42" s="22"/>
      <c r="IF42" s="22"/>
      <c r="IG42" s="22"/>
      <c r="IH42" s="22"/>
      <c r="II42" s="22"/>
    </row>
    <row r="43" spans="1:243" s="21" customFormat="1" ht="267.75">
      <c r="A43" s="57">
        <v>8.01</v>
      </c>
      <c r="B43" s="58" t="s">
        <v>81</v>
      </c>
      <c r="C43" s="33"/>
      <c r="D43" s="67"/>
      <c r="E43" s="67"/>
      <c r="F43" s="67"/>
      <c r="G43" s="67"/>
      <c r="H43" s="67"/>
      <c r="I43" s="67"/>
      <c r="J43" s="67"/>
      <c r="K43" s="67"/>
      <c r="L43" s="67"/>
      <c r="M43" s="67"/>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IA43" s="21">
        <v>8.01</v>
      </c>
      <c r="IB43" s="21" t="s">
        <v>81</v>
      </c>
      <c r="IE43" s="22"/>
      <c r="IF43" s="22"/>
      <c r="IG43" s="22"/>
      <c r="IH43" s="22"/>
      <c r="II43" s="22"/>
    </row>
    <row r="44" spans="1:243" s="21" customFormat="1" ht="31.5" customHeight="1">
      <c r="A44" s="57">
        <v>8.02</v>
      </c>
      <c r="B44" s="58" t="s">
        <v>82</v>
      </c>
      <c r="C44" s="33"/>
      <c r="D44" s="33">
        <v>115</v>
      </c>
      <c r="E44" s="59" t="s">
        <v>44</v>
      </c>
      <c r="F44" s="60">
        <v>17.19</v>
      </c>
      <c r="G44" s="43"/>
      <c r="H44" s="37"/>
      <c r="I44" s="38" t="s">
        <v>33</v>
      </c>
      <c r="J44" s="39">
        <f>IF(I44="Less(-)",-1,1)</f>
        <v>1</v>
      </c>
      <c r="K44" s="37" t="s">
        <v>34</v>
      </c>
      <c r="L44" s="37" t="s">
        <v>4</v>
      </c>
      <c r="M44" s="40"/>
      <c r="N44" s="49"/>
      <c r="O44" s="49"/>
      <c r="P44" s="50"/>
      <c r="Q44" s="49"/>
      <c r="R44" s="49"/>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2">
        <f>total_amount_ba($B$2,$D$2,D44,F44,J44,K44,M44)</f>
        <v>1976.85</v>
      </c>
      <c r="BB44" s="51">
        <f>BA44+SUM(N44:AZ44)</f>
        <v>1976.85</v>
      </c>
      <c r="BC44" s="56" t="str">
        <f>SpellNumber(L44,BB44)</f>
        <v>INR  One Thousand Nine Hundred &amp; Seventy Six  and Paise Eighty Five Only</v>
      </c>
      <c r="IA44" s="21">
        <v>8.02</v>
      </c>
      <c r="IB44" s="21" t="s">
        <v>82</v>
      </c>
      <c r="ID44" s="21">
        <v>115</v>
      </c>
      <c r="IE44" s="22" t="s">
        <v>44</v>
      </c>
      <c r="IF44" s="22"/>
      <c r="IG44" s="22"/>
      <c r="IH44" s="22"/>
      <c r="II44" s="22"/>
    </row>
    <row r="45" spans="1:243" s="21" customFormat="1" ht="18" customHeight="1">
      <c r="A45" s="57">
        <v>9</v>
      </c>
      <c r="B45" s="58" t="s">
        <v>83</v>
      </c>
      <c r="C45" s="33"/>
      <c r="D45" s="67"/>
      <c r="E45" s="67"/>
      <c r="F45" s="67"/>
      <c r="G45" s="67"/>
      <c r="H45" s="67"/>
      <c r="I45" s="67"/>
      <c r="J45" s="67"/>
      <c r="K45" s="67"/>
      <c r="L45" s="67"/>
      <c r="M45" s="67"/>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IA45" s="21">
        <v>9</v>
      </c>
      <c r="IB45" s="21" t="s">
        <v>83</v>
      </c>
      <c r="IE45" s="22"/>
      <c r="IF45" s="22"/>
      <c r="IG45" s="22"/>
      <c r="IH45" s="22"/>
      <c r="II45" s="22"/>
    </row>
    <row r="46" spans="1:243" s="21" customFormat="1" ht="129.75" customHeight="1">
      <c r="A46" s="57">
        <v>9.01</v>
      </c>
      <c r="B46" s="58" t="s">
        <v>84</v>
      </c>
      <c r="C46" s="33"/>
      <c r="D46" s="33">
        <v>1</v>
      </c>
      <c r="E46" s="59" t="s">
        <v>85</v>
      </c>
      <c r="F46" s="60">
        <v>4985.93</v>
      </c>
      <c r="G46" s="43"/>
      <c r="H46" s="37"/>
      <c r="I46" s="38" t="s">
        <v>33</v>
      </c>
      <c r="J46" s="39">
        <f>IF(I46="Less(-)",-1,1)</f>
        <v>1</v>
      </c>
      <c r="K46" s="37" t="s">
        <v>34</v>
      </c>
      <c r="L46" s="37" t="s">
        <v>4</v>
      </c>
      <c r="M46" s="40"/>
      <c r="N46" s="49"/>
      <c r="O46" s="49"/>
      <c r="P46" s="50"/>
      <c r="Q46" s="49"/>
      <c r="R46" s="49"/>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2">
        <f>total_amount_ba($B$2,$D$2,D46,F46,J46,K46,M46)</f>
        <v>4985.93</v>
      </c>
      <c r="BB46" s="51">
        <f>BA46+SUM(N46:AZ46)</f>
        <v>4985.93</v>
      </c>
      <c r="BC46" s="56" t="str">
        <f>SpellNumber(L46,BB46)</f>
        <v>INR  Four Thousand Nine Hundred &amp; Eighty Five  and Paise Ninety Three Only</v>
      </c>
      <c r="IA46" s="21">
        <v>9.01</v>
      </c>
      <c r="IB46" s="77" t="s">
        <v>84</v>
      </c>
      <c r="ID46" s="21">
        <v>1</v>
      </c>
      <c r="IE46" s="22" t="s">
        <v>85</v>
      </c>
      <c r="IF46" s="22"/>
      <c r="IG46" s="22"/>
      <c r="IH46" s="22"/>
      <c r="II46" s="22"/>
    </row>
    <row r="47" spans="1:55" ht="42.75">
      <c r="A47" s="44" t="s">
        <v>35</v>
      </c>
      <c r="B47" s="45"/>
      <c r="C47" s="46"/>
      <c r="D47" s="75"/>
      <c r="E47" s="75"/>
      <c r="F47" s="75"/>
      <c r="G47" s="34"/>
      <c r="H47" s="47"/>
      <c r="I47" s="47"/>
      <c r="J47" s="47"/>
      <c r="K47" s="47"/>
      <c r="L47" s="48"/>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55">
        <f>SUM(BA13:BA46)</f>
        <v>148450.49</v>
      </c>
      <c r="BB47" s="55">
        <f>SUM(BB13:BB46)</f>
        <v>148450.49</v>
      </c>
      <c r="BC47" s="76" t="str">
        <f>SpellNumber($E$2,BB47)</f>
        <v>INR  One Lakh Forty Eight Thousand Four Hundred &amp; Fifty  and Paise Forty Nine Only</v>
      </c>
    </row>
    <row r="48" spans="1:55" ht="46.5" customHeight="1">
      <c r="A48" s="24" t="s">
        <v>36</v>
      </c>
      <c r="B48" s="25"/>
      <c r="C48" s="26"/>
      <c r="D48" s="72"/>
      <c r="E48" s="73" t="s">
        <v>45</v>
      </c>
      <c r="F48" s="74"/>
      <c r="G48" s="27"/>
      <c r="H48" s="28"/>
      <c r="I48" s="28"/>
      <c r="J48" s="28"/>
      <c r="K48" s="29"/>
      <c r="L48" s="30"/>
      <c r="M48" s="31"/>
      <c r="N48" s="32"/>
      <c r="O48" s="21"/>
      <c r="P48" s="21"/>
      <c r="Q48" s="21"/>
      <c r="R48" s="21"/>
      <c r="S48" s="21"/>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53">
        <f>IF(ISBLANK(F48),0,IF(E48="Excess (+)",ROUND(BA47+(BA47*F48),2),IF(E48="Less (-)",ROUND(BA47+(BA47*F48*(-1)),2),IF(E48="At Par",BA47,0))))</f>
        <v>0</v>
      </c>
      <c r="BB48" s="54">
        <f>ROUND(BA48,0)</f>
        <v>0</v>
      </c>
      <c r="BC48" s="36" t="str">
        <f>SpellNumber($E$2,BB48)</f>
        <v>INR Zero Only</v>
      </c>
    </row>
    <row r="49" spans="1:55" ht="45.75" customHeight="1">
      <c r="A49" s="23" t="s">
        <v>37</v>
      </c>
      <c r="B49" s="23"/>
      <c r="C49" s="62" t="str">
        <f>SpellNumber($E$2,BB48)</f>
        <v>INR Zero Only</v>
      </c>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row>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7" ht="15"/>
    <row r="2138" ht="15"/>
    <row r="2139" ht="15"/>
    <row r="2140" ht="15"/>
    <row r="2142" ht="15"/>
    <row r="2143" ht="15"/>
    <row r="2144" ht="15"/>
    <row r="2145" ht="15"/>
    <row r="2146" ht="15"/>
  </sheetData>
  <sheetProtection password="8F23" sheet="1"/>
  <mergeCells count="28">
    <mergeCell ref="D36:BC36"/>
    <mergeCell ref="D38:BC38"/>
    <mergeCell ref="D40:BC40"/>
    <mergeCell ref="D42:BC42"/>
    <mergeCell ref="D43:BC43"/>
    <mergeCell ref="D45:BC45"/>
    <mergeCell ref="D26:BC26"/>
    <mergeCell ref="D28:BC28"/>
    <mergeCell ref="D30:BC30"/>
    <mergeCell ref="D31:BC31"/>
    <mergeCell ref="D33:BC33"/>
    <mergeCell ref="D34:BC34"/>
    <mergeCell ref="D17:BC17"/>
    <mergeCell ref="D19:BC19"/>
    <mergeCell ref="D20:BC20"/>
    <mergeCell ref="D22:BC22"/>
    <mergeCell ref="D23:BC23"/>
    <mergeCell ref="D25:BC25"/>
    <mergeCell ref="C49:BC49"/>
    <mergeCell ref="A1:L1"/>
    <mergeCell ref="A4:BC4"/>
    <mergeCell ref="A5:BC5"/>
    <mergeCell ref="A6:BC6"/>
    <mergeCell ref="A7:BC7"/>
    <mergeCell ref="A9:BC9"/>
    <mergeCell ref="D13:BC13"/>
    <mergeCell ref="B8:BC8"/>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8">
      <formula1>IF(E48="Select",-1,IF(E48="At Par",0,0))</formula1>
      <formula2>IF(E48="Select",-1,IF(E48="At Par",0,0.99))</formula2>
    </dataValidation>
    <dataValidation type="list" allowBlank="1" showErrorMessage="1" sqref="E4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8">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8">
      <formula1>0</formula1>
      <formula2>IF(#REF!&lt;&gt;"Select",99.9,0)</formula2>
    </dataValidation>
    <dataValidation allowBlank="1" showInputMessage="1" showErrorMessage="1" promptTitle="Units" prompt="Please enter Units in text" sqref="D15:E16 D18:E18 D21:E21 D24:E24 D27:E27 D29:E29 D32:E32 D35:E35 D37:E37 D39:E39 D41:E41 D44:E44 D46:E46">
      <formula1>0</formula1>
      <formula2>0</formula2>
    </dataValidation>
    <dataValidation type="decimal" allowBlank="1" showInputMessage="1" showErrorMessage="1" promptTitle="Quantity" prompt="Please enter the Quantity for this item. " errorTitle="Invalid Entry" error="Only Numeric Values are allowed. " sqref="F15:F16 F18 F21 F24 F27 F29 F32 F35 F37 F39 F41 F44 F46">
      <formula1>0</formula1>
      <formula2>999999999999999</formula2>
    </dataValidation>
    <dataValidation type="list" allowBlank="1" showErrorMessage="1" sqref="D13:D14 K15:K16 D17 K18 D19:D20 K21 D22:D23 K24 D25:D26 K27 D28 K29 D30:D31 K32 D33:D34 K35 D36 K37 D38 K39 D40 K41 D42:D43 K44 K46 D45">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6 G18:H18 G21:H21 G24:H24 G27:H27 G29:H29 G32:H32 G35:H35 G37:H37 G39:H39 G41:H41 G44:H44 G46:H46">
      <formula1>0</formula1>
      <formula2>999999999999999</formula2>
    </dataValidation>
    <dataValidation allowBlank="1" showInputMessage="1" showErrorMessage="1" promptTitle="Addition / Deduction" prompt="Please Choose the correct One" sqref="J15:J16 J18 J21 J24 J27 J29 J32 J35 J37 J39 J41 J44 J46">
      <formula1>0</formula1>
      <formula2>0</formula2>
    </dataValidation>
    <dataValidation type="list" showErrorMessage="1" sqref="I15:I16 I18 I21 I24 I27 I29 I32 I35 I37 I39 I41 I44 I4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8:O18 N21:O21 N24:O24 N27:O27 N29:O29 N32:O32 N35:O35 N37:O37 N39:O39 N41:O41 N44:O44 N46:O4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8 R21 R24 R27 R29 R32 R35 R37 R39 R41 R44 R4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8 Q21 Q24 Q27 Q29 Q32 Q35 Q37 Q39 Q41 Q44 Q4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8 M21 M24 M27 M29 M32 M35 M37 M39 M41 M44 M46">
      <formula1>0</formula1>
      <formula2>999999999999999</formula2>
    </dataValidation>
    <dataValidation type="list" allowBlank="1" showInputMessage="1" showErrorMessage="1" sqref="L44 L13 L14 L15 L16 L17 L18 L19 L20 L21 L22 L23 L24 L25 L26 L27 L28 L29 L30 L31 L32 L33 L34 L35 L36 L37 L38 L39 L40 L41 L42 L43 L46 L45">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46">
      <formula1>0</formula1>
      <formula2>0</formula2>
    </dataValidation>
    <dataValidation type="decimal" allowBlank="1" showErrorMessage="1" errorTitle="Invalid Entry" error="Only Numeric Values are allowed. " sqref="A13:A46">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0" t="s">
        <v>38</v>
      </c>
      <c r="F6" s="70"/>
      <c r="G6" s="70"/>
      <c r="H6" s="70"/>
      <c r="I6" s="70"/>
      <c r="J6" s="70"/>
      <c r="K6" s="70"/>
    </row>
    <row r="7" spans="5:11" ht="14.25">
      <c r="E7" s="71"/>
      <c r="F7" s="71"/>
      <c r="G7" s="71"/>
      <c r="H7" s="71"/>
      <c r="I7" s="71"/>
      <c r="J7" s="71"/>
      <c r="K7" s="71"/>
    </row>
    <row r="8" spans="5:11" ht="14.25">
      <c r="E8" s="71"/>
      <c r="F8" s="71"/>
      <c r="G8" s="71"/>
      <c r="H8" s="71"/>
      <c r="I8" s="71"/>
      <c r="J8" s="71"/>
      <c r="K8" s="71"/>
    </row>
    <row r="9" spans="5:11" ht="14.25">
      <c r="E9" s="71"/>
      <c r="F9" s="71"/>
      <c r="G9" s="71"/>
      <c r="H9" s="71"/>
      <c r="I9" s="71"/>
      <c r="J9" s="71"/>
      <c r="K9" s="71"/>
    </row>
    <row r="10" spans="5:11" ht="14.25">
      <c r="E10" s="71"/>
      <c r="F10" s="71"/>
      <c r="G10" s="71"/>
      <c r="H10" s="71"/>
      <c r="I10" s="71"/>
      <c r="J10" s="71"/>
      <c r="K10" s="71"/>
    </row>
    <row r="11" spans="5:11" ht="14.25">
      <c r="E11" s="71"/>
      <c r="F11" s="71"/>
      <c r="G11" s="71"/>
      <c r="H11" s="71"/>
      <c r="I11" s="71"/>
      <c r="J11" s="71"/>
      <c r="K11" s="71"/>
    </row>
    <row r="12" spans="5:11" ht="14.25">
      <c r="E12" s="71"/>
      <c r="F12" s="71"/>
      <c r="G12" s="71"/>
      <c r="H12" s="71"/>
      <c r="I12" s="71"/>
      <c r="J12" s="71"/>
      <c r="K12" s="71"/>
    </row>
    <row r="13" spans="5:11" ht="14.25">
      <c r="E13" s="71"/>
      <c r="F13" s="71"/>
      <c r="G13" s="71"/>
      <c r="H13" s="71"/>
      <c r="I13" s="71"/>
      <c r="J13" s="71"/>
      <c r="K13" s="71"/>
    </row>
    <row r="14" spans="5:11" ht="14.25">
      <c r="E14" s="71"/>
      <c r="F14" s="71"/>
      <c r="G14" s="71"/>
      <c r="H14" s="71"/>
      <c r="I14" s="71"/>
      <c r="J14" s="71"/>
      <c r="K14" s="7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2022-12-15T05:38:59Z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