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<sst xmlns="http://schemas.openxmlformats.org/spreadsheetml/2006/main" count="331" uniqueCount="110">
  <si>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</si>
  <si>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</si>
  <si>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</si>
  <si>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</si>
  <si>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</si>
  <si>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</si>
  <si>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</si>
  <si>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</si>
  <si>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</si>
  <si>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</si>
  <si>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</si>
  <si>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</si>
  <si>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</si>
  <si>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</si>
  <si>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</si>
  <si>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</si>
  <si>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</si>
  <si>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</si>
  <si>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</si>
  <si>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</si>
  <si>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</si>
  <si>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</si>
  <si>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</si>
  <si>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</si>
  <si>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</si>
  <si>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</si>
  <si>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</si>
  <si>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</si>
  <si>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</si>
  <si>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</si>
  <si>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</si>
  <si>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</si>
  <si>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</si>
  <si>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</si>
  <si>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</si>
  <si>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</si>
  <si>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</si>
  <si>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</si>
  <si>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</si>
  <si>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</si>
  <si>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</si>
  <si>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</si>
  <si>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</si>
  <si>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</si>
  <si>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</si>
  <si>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</si>
  <si>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each</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</si>
  <si>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</si>
  <si>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</si>
  <si>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</si>
  <si>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</si>
  <si>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Two or more coats on new work</t>
  </si>
  <si>
    <t>kg</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</si>
  <si>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</si>
  <si>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applying white cement based putty of average thickness 1 mm, of approved brand and manufacturer, over the plastered wall surface to prepare the surface even and smooth complete.</t>
  </si>
  <si>
    <t>With cement mortar 1:4 (1cement: 4 coarse sand)</t>
  </si>
  <si>
    <t>For thickness of tiles 10 mm to 25 mm</t>
  </si>
  <si>
    <t>Name of Work: Providing  the ramp for differently abled person, the opening of Aluminium door at new dining hall, the tiles in front side of pioneer batch building  at Visitor Hostel (V.H)</t>
  </si>
  <si>
    <t>Contract No:  36/C/D3/2022-23</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</si>
  <si>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</si>
  <si>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</si>
  <si>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</si>
  <si>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</si>
  <si>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</si>
  <si>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</si>
  <si>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</si>
  <si>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</si>
  <si>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</si>
  <si>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</si>
  <si>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</si>
  <si>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1:4 (1 cement :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</si>
  <si>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</si>
  <si>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</si>
  <si>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</si>
  <si>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</si>
  <si>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Area of slab over 0.50 sqm</t>
  </si>
  <si>
    <t>WOOD AND P. V. C. WORK</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</si>
  <si>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</si>
  <si>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</si>
  <si>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250x10 mm</t>
  </si>
  <si>
    <t>STEEL WORK</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</si>
  <si>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</si>
  <si>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FINISHING</t>
  </si>
  <si>
    <t>Wall painting with acrylic emulsion paint of approved brand and manufacture to give an even shade :</t>
  </si>
  <si>
    <t>Finishing walls with Premium Acrylic Smooth exterior paint with Silicone additives of required shade</t>
  </si>
  <si>
    <t>Old work (one or more coats applied @ 0.83 ltr/10 sqm).</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</si>
  <si>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</si>
  <si>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</si>
  <si>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</si>
  <si>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</si>
  <si>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</si>
  <si>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brick work manually/ by mechanical means including stacking of serviceable material and disposal of unserviceable material within 50 metres lead as per direction of Engineer-in-charge.</t>
  </si>
  <si>
    <t>Dismantling tile work in floors and roofs laid in cement mortar including stacking material within 50 metres lead.</t>
  </si>
  <si>
    <t>ROAD WORK</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</si>
  <si>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</si>
  <si>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</si>
  <si>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</si>
  <si>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</si>
  <si>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</si>
  <si>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</si>
  <si>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one side and balancing lamination on other side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</si>
  <si>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</si>
  <si>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</si>
  <si>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aluminium round shape handle of outer dia 100 mm with SS screws etc. complete as per direction of Engineer-in- charge</t>
  </si>
  <si>
    <t>Anodized (AC 15 ) aluminium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</si>
  <si>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</si>
  <si>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</si>
  <si>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laying heavy duty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600x600x16 mm      
</t>
  </si>
  <si>
    <t>Cum</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</si>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</sst>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view="pageBreakPreview" zoomScaleNormal="85" zoomScaleSheetLayoutView="100" zoomScalePageLayoutView="0" workbookViewId="0" topLeftCell="A50">
      <selection activeCell="C71" sqref="C71:BC7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0" t="s">
        <v>42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75" customHeight="1">
      <c r="A5" s="60" t="s">
        <v>57</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2" customHeight="1">
      <c r="A8" s="11"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2" t="s">
        <v>48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19.5" customHeight="1">
      <c r="A13" s="55">
        <v>1</v>
      </c>
      <c r="B13" s="75" t="s">
        <v>59</v>
      </c>
      <c r="C13" s="33"/>
      <c r="D13" s="63"/>
      <c r="E13" s="63"/>
      <c r="F13" s="63"/>
      <c r="G13" s="63"/>
      <c r="H13" s="63"/>
      <c r="I13" s="63"/>
      <c r="J13" s="63"/>
      <c r="K13" s="63"/>
      <c r="L13" s="63"/>
      <c r="M13" s="63"/>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IA13" s="21">
        <v>1</v>
      </c>
      <c r="IB13" s="21" t="s">
        <v>59</v>
      </c>
      <c r="IE13" s="22"/>
      <c r="IF13" s="22"/>
      <c r="IG13" s="22"/>
      <c r="IH13" s="22"/>
      <c r="II13" s="22"/>
    </row>
    <row r="14" spans="1:243" s="21" customFormat="1" ht="173.25">
      <c r="A14" s="55">
        <v>1.01</v>
      </c>
      <c r="B14" s="75" t="s">
        <v>60</v>
      </c>
      <c r="C14" s="33"/>
      <c r="D14" s="63"/>
      <c r="E14" s="63"/>
      <c r="F14" s="63"/>
      <c r="G14" s="63"/>
      <c r="H14" s="63"/>
      <c r="I14" s="63"/>
      <c r="J14" s="63"/>
      <c r="K14" s="63"/>
      <c r="L14" s="63"/>
      <c r="M14" s="63"/>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IA14" s="21">
        <v>1.01</v>
      </c>
      <c r="IB14" s="21" t="s">
        <v>60</v>
      </c>
      <c r="IE14" s="22"/>
      <c r="IF14" s="22"/>
      <c r="IG14" s="22"/>
      <c r="IH14" s="22"/>
      <c r="II14" s="22"/>
    </row>
    <row r="15" spans="1:243" s="21" customFormat="1" ht="28.5">
      <c r="A15" s="55">
        <v>1.02</v>
      </c>
      <c r="B15" s="75" t="s">
        <v>61</v>
      </c>
      <c r="C15" s="33"/>
      <c r="D15" s="76">
        <v>0.5</v>
      </c>
      <c r="E15" s="77" t="s">
        <v>45</v>
      </c>
      <c r="F15" s="56">
        <v>251.51</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125.76</v>
      </c>
      <c r="BB15" s="50">
        <f>BA15+SUM(N15:AZ15)</f>
        <v>125.76</v>
      </c>
      <c r="BC15" s="54" t="str">
        <f>SpellNumber(L15,BB15)</f>
        <v>INR  One Hundred &amp; Twenty Five  and Paise Seventy Six Only</v>
      </c>
      <c r="IA15" s="21">
        <v>1.02</v>
      </c>
      <c r="IB15" s="21" t="s">
        <v>61</v>
      </c>
      <c r="ID15" s="21">
        <v>0.5</v>
      </c>
      <c r="IE15" s="22" t="s">
        <v>45</v>
      </c>
      <c r="IF15" s="22"/>
      <c r="IG15" s="22"/>
      <c r="IH15" s="22"/>
      <c r="II15" s="22"/>
    </row>
    <row r="16" spans="1:243" s="21" customFormat="1" ht="15.75">
      <c r="A16" s="55">
        <v>2</v>
      </c>
      <c r="B16" s="75" t="s">
        <v>62</v>
      </c>
      <c r="C16" s="33"/>
      <c r="D16" s="63"/>
      <c r="E16" s="63"/>
      <c r="F16" s="63"/>
      <c r="G16" s="63"/>
      <c r="H16" s="63"/>
      <c r="I16" s="63"/>
      <c r="J16" s="63"/>
      <c r="K16" s="63"/>
      <c r="L16" s="63"/>
      <c r="M16" s="63"/>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1">
        <v>2</v>
      </c>
      <c r="IB16" s="21" t="s">
        <v>62</v>
      </c>
      <c r="IE16" s="22"/>
      <c r="IF16" s="22"/>
      <c r="IG16" s="22"/>
      <c r="IH16" s="22"/>
      <c r="II16" s="22"/>
    </row>
    <row r="17" spans="1:243" s="21" customFormat="1" ht="48" customHeight="1">
      <c r="A17" s="55">
        <v>2.01</v>
      </c>
      <c r="B17" s="75" t="s">
        <v>63</v>
      </c>
      <c r="C17" s="33"/>
      <c r="D17" s="63"/>
      <c r="E17" s="63"/>
      <c r="F17" s="63"/>
      <c r="G17" s="63"/>
      <c r="H17" s="63"/>
      <c r="I17" s="63"/>
      <c r="J17" s="63"/>
      <c r="K17" s="63"/>
      <c r="L17" s="63"/>
      <c r="M17" s="63"/>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IA17" s="21">
        <v>2.01</v>
      </c>
      <c r="IB17" s="21" t="s">
        <v>63</v>
      </c>
      <c r="IE17" s="22"/>
      <c r="IF17" s="22"/>
      <c r="IG17" s="22"/>
      <c r="IH17" s="22"/>
      <c r="II17" s="22"/>
    </row>
    <row r="18" spans="1:243" s="21" customFormat="1" ht="64.5" customHeight="1">
      <c r="A18" s="55">
        <v>2.02</v>
      </c>
      <c r="B18" s="75" t="s">
        <v>64</v>
      </c>
      <c r="C18" s="33"/>
      <c r="D18" s="76">
        <v>6</v>
      </c>
      <c r="E18" s="77" t="s">
        <v>45</v>
      </c>
      <c r="F18" s="56">
        <v>6457.83</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38746.98</v>
      </c>
      <c r="BB18" s="50">
        <f>BA18+SUM(N18:AZ18)</f>
        <v>38746.98</v>
      </c>
      <c r="BC18" s="54" t="str">
        <f>SpellNumber(L18,BB18)</f>
        <v>INR  Thirty Eight Thousand Seven Hundred &amp; Forty Six  and Paise Ninety Eight Only</v>
      </c>
      <c r="IA18" s="21">
        <v>2.02</v>
      </c>
      <c r="IB18" s="21" t="s">
        <v>64</v>
      </c>
      <c r="ID18" s="21">
        <v>6</v>
      </c>
      <c r="IE18" s="22" t="s">
        <v>45</v>
      </c>
      <c r="IF18" s="22"/>
      <c r="IG18" s="22"/>
      <c r="IH18" s="22"/>
      <c r="II18" s="22"/>
    </row>
    <row r="19" spans="1:243" s="21" customFormat="1" ht="17.25" customHeight="1">
      <c r="A19" s="55">
        <v>3</v>
      </c>
      <c r="B19" s="75" t="s">
        <v>65</v>
      </c>
      <c r="C19" s="33"/>
      <c r="D19" s="63"/>
      <c r="E19" s="63"/>
      <c r="F19" s="63"/>
      <c r="G19" s="63"/>
      <c r="H19" s="63"/>
      <c r="I19" s="63"/>
      <c r="J19" s="63"/>
      <c r="K19" s="63"/>
      <c r="L19" s="63"/>
      <c r="M19" s="63"/>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IA19" s="21">
        <v>3</v>
      </c>
      <c r="IB19" s="21" t="s">
        <v>65</v>
      </c>
      <c r="IE19" s="22"/>
      <c r="IF19" s="22"/>
      <c r="IG19" s="22"/>
      <c r="IH19" s="22"/>
      <c r="II19" s="22"/>
    </row>
    <row r="20" spans="1:243" s="21" customFormat="1" ht="220.5">
      <c r="A20" s="55">
        <v>3.01</v>
      </c>
      <c r="B20" s="75" t="s">
        <v>66</v>
      </c>
      <c r="C20" s="33"/>
      <c r="D20" s="76">
        <v>0.05</v>
      </c>
      <c r="E20" s="77" t="s">
        <v>45</v>
      </c>
      <c r="F20" s="56">
        <v>8481.81</v>
      </c>
      <c r="G20" s="42"/>
      <c r="H20" s="36"/>
      <c r="I20" s="37" t="s">
        <v>33</v>
      </c>
      <c r="J20" s="38">
        <f>IF(I20="Less(-)",-1,1)</f>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total_amount_ba($B$2,$D$2,D20,F20,J20,K20,M20)</f>
        <v>424.09</v>
      </c>
      <c r="BB20" s="50">
        <f>BA20+SUM(N20:AZ20)</f>
        <v>424.09</v>
      </c>
      <c r="BC20" s="54" t="str">
        <f>SpellNumber(L20,BB20)</f>
        <v>INR  Four Hundred &amp; Twenty Four  and Paise Nine Only</v>
      </c>
      <c r="IA20" s="21">
        <v>3.01</v>
      </c>
      <c r="IB20" s="21" t="s">
        <v>66</v>
      </c>
      <c r="ID20" s="21">
        <v>0.05</v>
      </c>
      <c r="IE20" s="22" t="s">
        <v>45</v>
      </c>
      <c r="IF20" s="22"/>
      <c r="IG20" s="22"/>
      <c r="IH20" s="22"/>
      <c r="II20" s="22"/>
    </row>
    <row r="21" spans="1:243" s="21" customFormat="1" ht="78.75">
      <c r="A21" s="55">
        <v>3.02</v>
      </c>
      <c r="B21" s="75" t="s">
        <v>67</v>
      </c>
      <c r="C21" s="33"/>
      <c r="D21" s="63"/>
      <c r="E21" s="63"/>
      <c r="F21" s="63"/>
      <c r="G21" s="63"/>
      <c r="H21" s="63"/>
      <c r="I21" s="63"/>
      <c r="J21" s="63"/>
      <c r="K21" s="63"/>
      <c r="L21" s="63"/>
      <c r="M21" s="63"/>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IA21" s="21">
        <v>3.02</v>
      </c>
      <c r="IB21" s="21" t="s">
        <v>67</v>
      </c>
      <c r="IE21" s="22"/>
      <c r="IF21" s="22"/>
      <c r="IG21" s="22"/>
      <c r="IH21" s="22"/>
      <c r="II21" s="22"/>
    </row>
    <row r="22" spans="1:243" s="21" customFormat="1" ht="31.5">
      <c r="A22" s="55">
        <v>3.03</v>
      </c>
      <c r="B22" s="75" t="s">
        <v>50</v>
      </c>
      <c r="C22" s="33"/>
      <c r="D22" s="76">
        <v>5</v>
      </c>
      <c r="E22" s="77" t="s">
        <v>52</v>
      </c>
      <c r="F22" s="56">
        <v>78.61</v>
      </c>
      <c r="G22" s="42"/>
      <c r="H22" s="36"/>
      <c r="I22" s="37" t="s">
        <v>33</v>
      </c>
      <c r="J22" s="38">
        <f>IF(I22="Less(-)",-1,1)</f>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total_amount_ba($B$2,$D$2,D22,F22,J22,K22,M22)</f>
        <v>393.05</v>
      </c>
      <c r="BB22" s="50">
        <f>BA22+SUM(N22:AZ22)</f>
        <v>393.05</v>
      </c>
      <c r="BC22" s="54" t="str">
        <f>SpellNumber(L22,BB22)</f>
        <v>INR  Three Hundred &amp; Ninety Three  and Paise Five Only</v>
      </c>
      <c r="IA22" s="21">
        <v>3.03</v>
      </c>
      <c r="IB22" s="21" t="s">
        <v>50</v>
      </c>
      <c r="ID22" s="21">
        <v>5</v>
      </c>
      <c r="IE22" s="22" t="s">
        <v>52</v>
      </c>
      <c r="IF22" s="22"/>
      <c r="IG22" s="22"/>
      <c r="IH22" s="22"/>
      <c r="II22" s="22"/>
    </row>
    <row r="23" spans="1:243" s="21" customFormat="1" ht="30.75" customHeight="1">
      <c r="A23" s="55">
        <v>4</v>
      </c>
      <c r="B23" s="75" t="s">
        <v>68</v>
      </c>
      <c r="C23" s="33"/>
      <c r="D23" s="63"/>
      <c r="E23" s="63"/>
      <c r="F23" s="63"/>
      <c r="G23" s="63"/>
      <c r="H23" s="63"/>
      <c r="I23" s="63"/>
      <c r="J23" s="63"/>
      <c r="K23" s="63"/>
      <c r="L23" s="63"/>
      <c r="M23" s="63"/>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IA23" s="21">
        <v>4</v>
      </c>
      <c r="IB23" s="21" t="s">
        <v>68</v>
      </c>
      <c r="IE23" s="22"/>
      <c r="IF23" s="22"/>
      <c r="IG23" s="22"/>
      <c r="IH23" s="22"/>
      <c r="II23" s="22"/>
    </row>
    <row r="24" spans="1:243" s="21" customFormat="1" ht="45" customHeight="1">
      <c r="A24" s="55">
        <v>4.01</v>
      </c>
      <c r="B24" s="75" t="s">
        <v>69</v>
      </c>
      <c r="C24" s="33"/>
      <c r="D24" s="63"/>
      <c r="E24" s="63"/>
      <c r="F24" s="63"/>
      <c r="G24" s="63"/>
      <c r="H24" s="63"/>
      <c r="I24" s="63"/>
      <c r="J24" s="63"/>
      <c r="K24" s="63"/>
      <c r="L24" s="63"/>
      <c r="M24" s="63"/>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IA24" s="21">
        <v>4.01</v>
      </c>
      <c r="IB24" s="21" t="s">
        <v>69</v>
      </c>
      <c r="IE24" s="22"/>
      <c r="IF24" s="22"/>
      <c r="IG24" s="22"/>
      <c r="IH24" s="22"/>
      <c r="II24" s="22"/>
    </row>
    <row r="25" spans="1:243" s="21" customFormat="1" ht="31.5" customHeight="1">
      <c r="A25" s="55">
        <v>4.02</v>
      </c>
      <c r="B25" s="75" t="s">
        <v>70</v>
      </c>
      <c r="C25" s="33"/>
      <c r="D25" s="76">
        <v>1.55</v>
      </c>
      <c r="E25" s="77" t="s">
        <v>45</v>
      </c>
      <c r="F25" s="56">
        <v>6034.2</v>
      </c>
      <c r="G25" s="42"/>
      <c r="H25" s="36"/>
      <c r="I25" s="37" t="s">
        <v>33</v>
      </c>
      <c r="J25" s="38">
        <f>IF(I25="Less(-)",-1,1)</f>
        <v>1</v>
      </c>
      <c r="K25" s="36" t="s">
        <v>34</v>
      </c>
      <c r="L25" s="36" t="s">
        <v>4</v>
      </c>
      <c r="M25" s="39"/>
      <c r="N25" s="48"/>
      <c r="O25" s="48"/>
      <c r="P25" s="49"/>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1">
        <f>total_amount_ba($B$2,$D$2,D25,F25,J25,K25,M25)</f>
        <v>9353.01</v>
      </c>
      <c r="BB25" s="50">
        <f>BA25+SUM(N25:AZ25)</f>
        <v>9353.01</v>
      </c>
      <c r="BC25" s="54" t="str">
        <f>SpellNumber(L25,BB25)</f>
        <v>INR  Nine Thousand Three Hundred &amp; Fifty Three  and Paise One Only</v>
      </c>
      <c r="IA25" s="21">
        <v>4.02</v>
      </c>
      <c r="IB25" s="21" t="s">
        <v>70</v>
      </c>
      <c r="ID25" s="21">
        <v>1.55</v>
      </c>
      <c r="IE25" s="22" t="s">
        <v>45</v>
      </c>
      <c r="IF25" s="22"/>
      <c r="IG25" s="22"/>
      <c r="IH25" s="22"/>
      <c r="II25" s="22"/>
    </row>
    <row r="26" spans="1:243" s="21" customFormat="1" ht="16.5" customHeight="1">
      <c r="A26" s="55">
        <v>5</v>
      </c>
      <c r="B26" s="75" t="s">
        <v>71</v>
      </c>
      <c r="C26" s="33"/>
      <c r="D26" s="63"/>
      <c r="E26" s="63"/>
      <c r="F26" s="63"/>
      <c r="G26" s="63"/>
      <c r="H26" s="63"/>
      <c r="I26" s="63"/>
      <c r="J26" s="63"/>
      <c r="K26" s="63"/>
      <c r="L26" s="63"/>
      <c r="M26" s="63"/>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IA26" s="21">
        <v>5</v>
      </c>
      <c r="IB26" s="21" t="s">
        <v>71</v>
      </c>
      <c r="IE26" s="22"/>
      <c r="IF26" s="22"/>
      <c r="IG26" s="22"/>
      <c r="IH26" s="22"/>
      <c r="II26" s="22"/>
    </row>
    <row r="27" spans="1:243" s="21" customFormat="1" ht="236.25">
      <c r="A27" s="55">
        <v>5.01</v>
      </c>
      <c r="B27" s="75" t="s">
        <v>72</v>
      </c>
      <c r="C27" s="33"/>
      <c r="D27" s="63"/>
      <c r="E27" s="63"/>
      <c r="F27" s="63"/>
      <c r="G27" s="63"/>
      <c r="H27" s="63"/>
      <c r="I27" s="63"/>
      <c r="J27" s="63"/>
      <c r="K27" s="63"/>
      <c r="L27" s="63"/>
      <c r="M27" s="63"/>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IA27" s="21">
        <v>5.01</v>
      </c>
      <c r="IB27" s="21" t="s">
        <v>72</v>
      </c>
      <c r="IE27" s="22"/>
      <c r="IF27" s="22"/>
      <c r="IG27" s="22"/>
      <c r="IH27" s="22"/>
      <c r="II27" s="22"/>
    </row>
    <row r="28" spans="1:243" s="21" customFormat="1" ht="31.5" customHeight="1">
      <c r="A28" s="55">
        <v>5.02</v>
      </c>
      <c r="B28" s="75" t="s">
        <v>73</v>
      </c>
      <c r="C28" s="33"/>
      <c r="D28" s="63"/>
      <c r="E28" s="63"/>
      <c r="F28" s="63"/>
      <c r="G28" s="63"/>
      <c r="H28" s="63"/>
      <c r="I28" s="63"/>
      <c r="J28" s="63"/>
      <c r="K28" s="63"/>
      <c r="L28" s="63"/>
      <c r="M28" s="63"/>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IA28" s="21">
        <v>5.02</v>
      </c>
      <c r="IB28" s="21" t="s">
        <v>73</v>
      </c>
      <c r="IE28" s="22"/>
      <c r="IF28" s="22"/>
      <c r="IG28" s="22"/>
      <c r="IH28" s="22"/>
      <c r="II28" s="22"/>
    </row>
    <row r="29" spans="1:243" s="21" customFormat="1" ht="31.5" customHeight="1">
      <c r="A29" s="57">
        <v>5.03</v>
      </c>
      <c r="B29" s="75" t="s">
        <v>74</v>
      </c>
      <c r="C29" s="33"/>
      <c r="D29" s="76">
        <v>0.3</v>
      </c>
      <c r="E29" s="77" t="s">
        <v>43</v>
      </c>
      <c r="F29" s="56">
        <v>2548.4</v>
      </c>
      <c r="G29" s="42"/>
      <c r="H29" s="36"/>
      <c r="I29" s="37" t="s">
        <v>33</v>
      </c>
      <c r="J29" s="38">
        <f>IF(I29="Less(-)",-1,1)</f>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total_amount_ba($B$2,$D$2,D29,F29,J29,K29,M29)</f>
        <v>764.52</v>
      </c>
      <c r="BB29" s="50">
        <f>BA29+SUM(N29:AZ29)</f>
        <v>764.52</v>
      </c>
      <c r="BC29" s="54" t="str">
        <f>SpellNumber(L29,BB29)</f>
        <v>INR  Seven Hundred &amp; Sixty Four  and Paise Fifty Two Only</v>
      </c>
      <c r="IA29" s="21">
        <v>5.03</v>
      </c>
      <c r="IB29" s="21" t="s">
        <v>74</v>
      </c>
      <c r="ID29" s="21">
        <v>0.3</v>
      </c>
      <c r="IE29" s="22" t="s">
        <v>43</v>
      </c>
      <c r="IF29" s="22"/>
      <c r="IG29" s="22"/>
      <c r="IH29" s="22"/>
      <c r="II29" s="22"/>
    </row>
    <row r="30" spans="1:243" s="21" customFormat="1" ht="31.5" customHeight="1">
      <c r="A30" s="55">
        <v>5.04</v>
      </c>
      <c r="B30" s="75" t="s">
        <v>75</v>
      </c>
      <c r="C30" s="33"/>
      <c r="D30" s="76">
        <v>10</v>
      </c>
      <c r="E30" s="77" t="s">
        <v>43</v>
      </c>
      <c r="F30" s="56">
        <v>2314.29</v>
      </c>
      <c r="G30" s="42"/>
      <c r="H30" s="36"/>
      <c r="I30" s="37" t="s">
        <v>33</v>
      </c>
      <c r="J30" s="38">
        <f>IF(I30="Less(-)",-1,1)</f>
        <v>1</v>
      </c>
      <c r="K30" s="36" t="s">
        <v>34</v>
      </c>
      <c r="L30" s="36" t="s">
        <v>4</v>
      </c>
      <c r="M30" s="39"/>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1">
        <f>total_amount_ba($B$2,$D$2,D30,F30,J30,K30,M30)</f>
        <v>23142.9</v>
      </c>
      <c r="BB30" s="50">
        <f>BA30+SUM(N30:AZ30)</f>
        <v>23142.9</v>
      </c>
      <c r="BC30" s="54" t="str">
        <f>SpellNumber(L30,BB30)</f>
        <v>INR  Twenty Three Thousand One Hundred &amp; Forty Two  and Paise Ninety Only</v>
      </c>
      <c r="IA30" s="21">
        <v>5.04</v>
      </c>
      <c r="IB30" s="21" t="s">
        <v>75</v>
      </c>
      <c r="ID30" s="21">
        <v>10</v>
      </c>
      <c r="IE30" s="22" t="s">
        <v>43</v>
      </c>
      <c r="IF30" s="22"/>
      <c r="IG30" s="22"/>
      <c r="IH30" s="22"/>
      <c r="II30" s="22"/>
    </row>
    <row r="31" spans="1:243" s="21" customFormat="1" ht="236.25">
      <c r="A31" s="55">
        <v>5.05</v>
      </c>
      <c r="B31" s="75" t="s">
        <v>53</v>
      </c>
      <c r="C31" s="33"/>
      <c r="D31" s="76">
        <v>0.5</v>
      </c>
      <c r="E31" s="77" t="s">
        <v>43</v>
      </c>
      <c r="F31" s="56">
        <v>932.44</v>
      </c>
      <c r="G31" s="42"/>
      <c r="H31" s="36"/>
      <c r="I31" s="37" t="s">
        <v>33</v>
      </c>
      <c r="J31" s="38">
        <f>IF(I31="Less(-)",-1,1)</f>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total_amount_ba($B$2,$D$2,D31,F31,J31,K31,M31)</f>
        <v>466.22</v>
      </c>
      <c r="BB31" s="50">
        <f>BA31+SUM(N31:AZ31)</f>
        <v>466.22</v>
      </c>
      <c r="BC31" s="54" t="str">
        <f>SpellNumber(L31,BB31)</f>
        <v>INR  Four Hundred &amp; Sixty Six  and Paise Twenty Two Only</v>
      </c>
      <c r="IA31" s="21">
        <v>5.05</v>
      </c>
      <c r="IB31" s="21" t="s">
        <v>53</v>
      </c>
      <c r="ID31" s="21">
        <v>0.5</v>
      </c>
      <c r="IE31" s="22" t="s">
        <v>43</v>
      </c>
      <c r="IF31" s="22"/>
      <c r="IG31" s="22"/>
      <c r="IH31" s="22"/>
      <c r="II31" s="22"/>
    </row>
    <row r="32" spans="1:243" s="21" customFormat="1" ht="18" customHeight="1">
      <c r="A32" s="55">
        <v>6</v>
      </c>
      <c r="B32" s="75" t="s">
        <v>76</v>
      </c>
      <c r="C32" s="33"/>
      <c r="D32" s="63"/>
      <c r="E32" s="63"/>
      <c r="F32" s="63"/>
      <c r="G32" s="63"/>
      <c r="H32" s="63"/>
      <c r="I32" s="63"/>
      <c r="J32" s="63"/>
      <c r="K32" s="63"/>
      <c r="L32" s="63"/>
      <c r="M32" s="63"/>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IA32" s="21">
        <v>6</v>
      </c>
      <c r="IB32" s="21" t="s">
        <v>76</v>
      </c>
      <c r="IE32" s="22"/>
      <c r="IF32" s="22"/>
      <c r="IG32" s="22"/>
      <c r="IH32" s="22"/>
      <c r="II32" s="22"/>
    </row>
    <row r="33" spans="1:243" s="21" customFormat="1" ht="95.25" customHeight="1">
      <c r="A33" s="55">
        <v>6.01</v>
      </c>
      <c r="B33" s="75" t="s">
        <v>77</v>
      </c>
      <c r="C33" s="33"/>
      <c r="D33" s="76">
        <v>1</v>
      </c>
      <c r="E33" s="77" t="s">
        <v>46</v>
      </c>
      <c r="F33" s="56">
        <v>899.3</v>
      </c>
      <c r="G33" s="42"/>
      <c r="H33" s="36"/>
      <c r="I33" s="37" t="s">
        <v>33</v>
      </c>
      <c r="J33" s="38">
        <f>IF(I33="Less(-)",-1,1)</f>
        <v>1</v>
      </c>
      <c r="K33" s="36" t="s">
        <v>34</v>
      </c>
      <c r="L33" s="36" t="s">
        <v>4</v>
      </c>
      <c r="M33" s="39"/>
      <c r="N33" s="48"/>
      <c r="O33" s="48"/>
      <c r="P33" s="49"/>
      <c r="Q33" s="48"/>
      <c r="R33" s="48"/>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1">
        <f>total_amount_ba($B$2,$D$2,D33,F33,J33,K33,M33)</f>
        <v>899.3</v>
      </c>
      <c r="BB33" s="50">
        <f>BA33+SUM(N33:AZ33)</f>
        <v>899.3</v>
      </c>
      <c r="BC33" s="54" t="str">
        <f>SpellNumber(L33,BB33)</f>
        <v>INR  Eight Hundred &amp; Ninety Nine  and Paise Thirty Only</v>
      </c>
      <c r="IA33" s="21">
        <v>6.01</v>
      </c>
      <c r="IB33" s="21" t="s">
        <v>77</v>
      </c>
      <c r="ID33" s="21">
        <v>1</v>
      </c>
      <c r="IE33" s="22" t="s">
        <v>46</v>
      </c>
      <c r="IF33" s="22"/>
      <c r="IG33" s="22"/>
      <c r="IH33" s="22"/>
      <c r="II33" s="22"/>
    </row>
    <row r="34" spans="1:243" s="21" customFormat="1" ht="31.5" customHeight="1">
      <c r="A34" s="55">
        <v>6.02</v>
      </c>
      <c r="B34" s="75" t="s">
        <v>78</v>
      </c>
      <c r="C34" s="33"/>
      <c r="D34" s="63"/>
      <c r="E34" s="63"/>
      <c r="F34" s="63"/>
      <c r="G34" s="63"/>
      <c r="H34" s="63"/>
      <c r="I34" s="63"/>
      <c r="J34" s="63"/>
      <c r="K34" s="63"/>
      <c r="L34" s="63"/>
      <c r="M34" s="63"/>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IA34" s="21">
        <v>6.02</v>
      </c>
      <c r="IB34" s="21" t="s">
        <v>78</v>
      </c>
      <c r="IE34" s="22"/>
      <c r="IF34" s="22"/>
      <c r="IG34" s="22"/>
      <c r="IH34" s="22"/>
      <c r="II34" s="22"/>
    </row>
    <row r="35" spans="1:243" s="21" customFormat="1" ht="31.5" customHeight="1">
      <c r="A35" s="55">
        <v>6.03</v>
      </c>
      <c r="B35" s="75" t="s">
        <v>79</v>
      </c>
      <c r="C35" s="33"/>
      <c r="D35" s="76">
        <v>2</v>
      </c>
      <c r="E35" s="77" t="s">
        <v>46</v>
      </c>
      <c r="F35" s="56">
        <v>91.54</v>
      </c>
      <c r="G35" s="42"/>
      <c r="H35" s="36"/>
      <c r="I35" s="37" t="s">
        <v>33</v>
      </c>
      <c r="J35" s="38">
        <f>IF(I35="Less(-)",-1,1)</f>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total_amount_ba($B$2,$D$2,D35,F35,J35,K35,M35)</f>
        <v>183.08</v>
      </c>
      <c r="BB35" s="50">
        <f>BA35+SUM(N35:AZ35)</f>
        <v>183.08</v>
      </c>
      <c r="BC35" s="54" t="str">
        <f>SpellNumber(L35,BB35)</f>
        <v>INR  One Hundred &amp; Eighty Three  and Paise Eight Only</v>
      </c>
      <c r="IA35" s="21">
        <v>6.03</v>
      </c>
      <c r="IB35" s="21" t="s">
        <v>79</v>
      </c>
      <c r="ID35" s="21">
        <v>2</v>
      </c>
      <c r="IE35" s="22" t="s">
        <v>46</v>
      </c>
      <c r="IF35" s="22"/>
      <c r="IG35" s="22"/>
      <c r="IH35" s="22"/>
      <c r="II35" s="22"/>
    </row>
    <row r="36" spans="1:243" s="21" customFormat="1" ht="15.75">
      <c r="A36" s="55">
        <v>7</v>
      </c>
      <c r="B36" s="75" t="s">
        <v>80</v>
      </c>
      <c r="C36" s="33"/>
      <c r="D36" s="63"/>
      <c r="E36" s="63"/>
      <c r="F36" s="63"/>
      <c r="G36" s="63"/>
      <c r="H36" s="63"/>
      <c r="I36" s="63"/>
      <c r="J36" s="63"/>
      <c r="K36" s="63"/>
      <c r="L36" s="63"/>
      <c r="M36" s="63"/>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IA36" s="21">
        <v>7</v>
      </c>
      <c r="IB36" s="21" t="s">
        <v>80</v>
      </c>
      <c r="IE36" s="22"/>
      <c r="IF36" s="22"/>
      <c r="IG36" s="22"/>
      <c r="IH36" s="22"/>
      <c r="II36" s="22"/>
    </row>
    <row r="37" spans="1:243" s="21" customFormat="1" ht="219" customHeight="1">
      <c r="A37" s="55">
        <v>7.01</v>
      </c>
      <c r="B37" s="75" t="s">
        <v>81</v>
      </c>
      <c r="C37" s="33"/>
      <c r="D37" s="76">
        <v>250</v>
      </c>
      <c r="E37" s="77" t="s">
        <v>52</v>
      </c>
      <c r="F37" s="56">
        <v>536.83</v>
      </c>
      <c r="G37" s="42"/>
      <c r="H37" s="36"/>
      <c r="I37" s="37" t="s">
        <v>33</v>
      </c>
      <c r="J37" s="38">
        <f>IF(I37="Less(-)",-1,1)</f>
        <v>1</v>
      </c>
      <c r="K37" s="36" t="s">
        <v>34</v>
      </c>
      <c r="L37" s="36" t="s">
        <v>4</v>
      </c>
      <c r="M37" s="39"/>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1">
        <f>total_amount_ba($B$2,$D$2,D37,F37,J37,K37,M37)</f>
        <v>134207.5</v>
      </c>
      <c r="BB37" s="50">
        <f>BA37+SUM(N37:AZ37)</f>
        <v>134207.5</v>
      </c>
      <c r="BC37" s="54" t="str">
        <f>SpellNumber(L37,BB37)</f>
        <v>INR  One Lakh Thirty Four Thousand Two Hundred &amp; Seven  and Paise Fifty Only</v>
      </c>
      <c r="IA37" s="21">
        <v>7.01</v>
      </c>
      <c r="IB37" s="21" t="s">
        <v>81</v>
      </c>
      <c r="ID37" s="21">
        <v>250</v>
      </c>
      <c r="IE37" s="22" t="s">
        <v>52</v>
      </c>
      <c r="IF37" s="22"/>
      <c r="IG37" s="22"/>
      <c r="IH37" s="22"/>
      <c r="II37" s="22"/>
    </row>
    <row r="38" spans="1:243" s="21" customFormat="1" ht="18" customHeight="1">
      <c r="A38" s="55">
        <v>8</v>
      </c>
      <c r="B38" s="75" t="s">
        <v>82</v>
      </c>
      <c r="C38" s="33"/>
      <c r="D38" s="63"/>
      <c r="E38" s="63"/>
      <c r="F38" s="63"/>
      <c r="G38" s="63"/>
      <c r="H38" s="63"/>
      <c r="I38" s="63"/>
      <c r="J38" s="63"/>
      <c r="K38" s="63"/>
      <c r="L38" s="63"/>
      <c r="M38" s="63"/>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IA38" s="21">
        <v>8</v>
      </c>
      <c r="IB38" s="21" t="s">
        <v>82</v>
      </c>
      <c r="IE38" s="22"/>
      <c r="IF38" s="22"/>
      <c r="IG38" s="22"/>
      <c r="IH38" s="22"/>
      <c r="II38" s="22"/>
    </row>
    <row r="39" spans="1:243" s="21" customFormat="1" ht="47.25">
      <c r="A39" s="55">
        <v>8.01</v>
      </c>
      <c r="B39" s="75" t="s">
        <v>83</v>
      </c>
      <c r="C39" s="33"/>
      <c r="D39" s="63"/>
      <c r="E39" s="63"/>
      <c r="F39" s="63"/>
      <c r="G39" s="63"/>
      <c r="H39" s="63"/>
      <c r="I39" s="63"/>
      <c r="J39" s="63"/>
      <c r="K39" s="63"/>
      <c r="L39" s="63"/>
      <c r="M39" s="63"/>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IA39" s="21">
        <v>8.01</v>
      </c>
      <c r="IB39" s="21" t="s">
        <v>83</v>
      </c>
      <c r="IE39" s="22"/>
      <c r="IF39" s="22"/>
      <c r="IG39" s="22"/>
      <c r="IH39" s="22"/>
      <c r="II39" s="22"/>
    </row>
    <row r="40" spans="1:243" s="21" customFormat="1" ht="31.5" customHeight="1">
      <c r="A40" s="57">
        <v>8.02</v>
      </c>
      <c r="B40" s="75" t="s">
        <v>51</v>
      </c>
      <c r="C40" s="33"/>
      <c r="D40" s="76">
        <v>15</v>
      </c>
      <c r="E40" s="77" t="s">
        <v>43</v>
      </c>
      <c r="F40" s="56">
        <v>120.87</v>
      </c>
      <c r="G40" s="42"/>
      <c r="H40" s="36"/>
      <c r="I40" s="37" t="s">
        <v>33</v>
      </c>
      <c r="J40" s="38">
        <f>IF(I40="Less(-)",-1,1)</f>
        <v>1</v>
      </c>
      <c r="K40" s="36" t="s">
        <v>34</v>
      </c>
      <c r="L40" s="36" t="s">
        <v>4</v>
      </c>
      <c r="M40" s="39"/>
      <c r="N40" s="48"/>
      <c r="O40" s="48"/>
      <c r="P40" s="49"/>
      <c r="Q40" s="48"/>
      <c r="R40" s="48"/>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1">
        <f>total_amount_ba($B$2,$D$2,D40,F40,J40,K40,M40)</f>
        <v>1813.05</v>
      </c>
      <c r="BB40" s="50">
        <f>BA40+SUM(N40:AZ40)</f>
        <v>1813.05</v>
      </c>
      <c r="BC40" s="54" t="str">
        <f>SpellNumber(L40,BB40)</f>
        <v>INR  One Thousand Eight Hundred &amp; Thirteen  and Paise Five Only</v>
      </c>
      <c r="IA40" s="21">
        <v>8.02</v>
      </c>
      <c r="IB40" s="21" t="s">
        <v>51</v>
      </c>
      <c r="ID40" s="21">
        <v>15</v>
      </c>
      <c r="IE40" s="22" t="s">
        <v>43</v>
      </c>
      <c r="IF40" s="22"/>
      <c r="IG40" s="22"/>
      <c r="IH40" s="22"/>
      <c r="II40" s="22"/>
    </row>
    <row r="41" spans="1:243" s="21" customFormat="1" ht="94.5">
      <c r="A41" s="55">
        <v>8.03</v>
      </c>
      <c r="B41" s="75" t="s">
        <v>54</v>
      </c>
      <c r="C41" s="33"/>
      <c r="D41" s="76">
        <v>5</v>
      </c>
      <c r="E41" s="77" t="s">
        <v>43</v>
      </c>
      <c r="F41" s="56">
        <v>108.59</v>
      </c>
      <c r="G41" s="42"/>
      <c r="H41" s="36"/>
      <c r="I41" s="37" t="s">
        <v>33</v>
      </c>
      <c r="J41" s="38">
        <f>IF(I41="Less(-)",-1,1)</f>
        <v>1</v>
      </c>
      <c r="K41" s="36" t="s">
        <v>34</v>
      </c>
      <c r="L41" s="36" t="s">
        <v>4</v>
      </c>
      <c r="M41" s="39"/>
      <c r="N41" s="48"/>
      <c r="O41" s="48"/>
      <c r="P41" s="49"/>
      <c r="Q41" s="48"/>
      <c r="R41" s="4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1">
        <f>total_amount_ba($B$2,$D$2,D41,F41,J41,K41,M41)</f>
        <v>542.95</v>
      </c>
      <c r="BB41" s="50">
        <f>BA41+SUM(N41:AZ41)</f>
        <v>542.95</v>
      </c>
      <c r="BC41" s="54" t="str">
        <f>SpellNumber(L41,BB41)</f>
        <v>INR  Five Hundred &amp; Forty Two  and Paise Ninety Five Only</v>
      </c>
      <c r="IA41" s="21">
        <v>8.03</v>
      </c>
      <c r="IB41" s="21" t="s">
        <v>54</v>
      </c>
      <c r="ID41" s="21">
        <v>5</v>
      </c>
      <c r="IE41" s="22" t="s">
        <v>43</v>
      </c>
      <c r="IF41" s="22"/>
      <c r="IG41" s="22"/>
      <c r="IH41" s="22"/>
      <c r="II41" s="22"/>
    </row>
    <row r="42" spans="1:243" s="21" customFormat="1" ht="47.25">
      <c r="A42" s="55">
        <v>8.04</v>
      </c>
      <c r="B42" s="75" t="s">
        <v>84</v>
      </c>
      <c r="C42" s="33"/>
      <c r="D42" s="63"/>
      <c r="E42" s="63"/>
      <c r="F42" s="63"/>
      <c r="G42" s="63"/>
      <c r="H42" s="63"/>
      <c r="I42" s="63"/>
      <c r="J42" s="63"/>
      <c r="K42" s="63"/>
      <c r="L42" s="63"/>
      <c r="M42" s="63"/>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IA42" s="21">
        <v>8.04</v>
      </c>
      <c r="IB42" s="21" t="s">
        <v>84</v>
      </c>
      <c r="IE42" s="22"/>
      <c r="IF42" s="22"/>
      <c r="IG42" s="22"/>
      <c r="IH42" s="22"/>
      <c r="II42" s="22"/>
    </row>
    <row r="43" spans="1:243" s="21" customFormat="1" ht="31.5" customHeight="1">
      <c r="A43" s="55">
        <v>8.05</v>
      </c>
      <c r="B43" s="75" t="s">
        <v>85</v>
      </c>
      <c r="C43" s="33"/>
      <c r="D43" s="76">
        <v>20</v>
      </c>
      <c r="E43" s="77" t="s">
        <v>43</v>
      </c>
      <c r="F43" s="56">
        <v>64.97</v>
      </c>
      <c r="G43" s="42"/>
      <c r="H43" s="36"/>
      <c r="I43" s="37" t="s">
        <v>33</v>
      </c>
      <c r="J43" s="38">
        <f>IF(I43="Less(-)",-1,1)</f>
        <v>1</v>
      </c>
      <c r="K43" s="36" t="s">
        <v>34</v>
      </c>
      <c r="L43" s="36" t="s">
        <v>4</v>
      </c>
      <c r="M43" s="39"/>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1">
        <f>total_amount_ba($B$2,$D$2,D43,F43,J43,K43,M43)</f>
        <v>1299.4</v>
      </c>
      <c r="BB43" s="50">
        <f>BA43+SUM(N43:AZ43)</f>
        <v>1299.4</v>
      </c>
      <c r="BC43" s="54" t="str">
        <f>SpellNumber(L43,BB43)</f>
        <v>INR  One Thousand Two Hundred &amp; Ninety Nine  and Paise Forty Only</v>
      </c>
      <c r="IA43" s="21">
        <v>8.05</v>
      </c>
      <c r="IB43" s="21" t="s">
        <v>85</v>
      </c>
      <c r="ID43" s="21">
        <v>20</v>
      </c>
      <c r="IE43" s="22" t="s">
        <v>43</v>
      </c>
      <c r="IF43" s="22"/>
      <c r="IG43" s="22"/>
      <c r="IH43" s="22"/>
      <c r="II43" s="22"/>
    </row>
    <row r="44" spans="1:243" s="21" customFormat="1" ht="18" customHeight="1">
      <c r="A44" s="55">
        <v>9</v>
      </c>
      <c r="B44" s="75" t="s">
        <v>86</v>
      </c>
      <c r="C44" s="33"/>
      <c r="D44" s="63"/>
      <c r="E44" s="63"/>
      <c r="F44" s="63"/>
      <c r="G44" s="63"/>
      <c r="H44" s="63"/>
      <c r="I44" s="63"/>
      <c r="J44" s="63"/>
      <c r="K44" s="63"/>
      <c r="L44" s="63"/>
      <c r="M44" s="63"/>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IA44" s="21">
        <v>9</v>
      </c>
      <c r="IB44" s="21" t="s">
        <v>86</v>
      </c>
      <c r="IE44" s="22"/>
      <c r="IF44" s="22"/>
      <c r="IG44" s="22"/>
      <c r="IH44" s="22"/>
      <c r="II44" s="22"/>
    </row>
    <row r="45" spans="1:243" s="21" customFormat="1" ht="110.25" customHeight="1">
      <c r="A45" s="55">
        <v>9.01</v>
      </c>
      <c r="B45" s="75" t="s">
        <v>87</v>
      </c>
      <c r="C45" s="33"/>
      <c r="D45" s="63"/>
      <c r="E45" s="63"/>
      <c r="F45" s="63"/>
      <c r="G45" s="63"/>
      <c r="H45" s="63"/>
      <c r="I45" s="63"/>
      <c r="J45" s="63"/>
      <c r="K45" s="63"/>
      <c r="L45" s="63"/>
      <c r="M45" s="63"/>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IA45" s="21">
        <v>9.01</v>
      </c>
      <c r="IB45" s="21" t="s">
        <v>87</v>
      </c>
      <c r="IE45" s="22"/>
      <c r="IF45" s="22"/>
      <c r="IG45" s="22"/>
      <c r="IH45" s="22"/>
      <c r="II45" s="22"/>
    </row>
    <row r="46" spans="1:243" s="21" customFormat="1" ht="31.5" customHeight="1">
      <c r="A46" s="55">
        <v>9.02</v>
      </c>
      <c r="B46" s="75" t="s">
        <v>55</v>
      </c>
      <c r="C46" s="33"/>
      <c r="D46" s="76">
        <v>1.5</v>
      </c>
      <c r="E46" s="77" t="s">
        <v>43</v>
      </c>
      <c r="F46" s="56">
        <v>419.11</v>
      </c>
      <c r="G46" s="42"/>
      <c r="H46" s="36"/>
      <c r="I46" s="37" t="s">
        <v>33</v>
      </c>
      <c r="J46" s="38">
        <f>IF(I46="Less(-)",-1,1)</f>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total_amount_ba($B$2,$D$2,D46,F46,J46,K46,M46)</f>
        <v>628.67</v>
      </c>
      <c r="BB46" s="50">
        <f>BA46+SUM(N46:AZ46)</f>
        <v>628.67</v>
      </c>
      <c r="BC46" s="54" t="str">
        <f>SpellNumber(L46,BB46)</f>
        <v>INR  Six Hundred &amp; Twenty Eight  and Paise Sixty Seven Only</v>
      </c>
      <c r="IA46" s="21">
        <v>9.02</v>
      </c>
      <c r="IB46" s="21" t="s">
        <v>55</v>
      </c>
      <c r="ID46" s="21">
        <v>1.5</v>
      </c>
      <c r="IE46" s="22" t="s">
        <v>43</v>
      </c>
      <c r="IF46" s="22"/>
      <c r="IG46" s="22"/>
      <c r="IH46" s="22"/>
      <c r="II46" s="22"/>
    </row>
    <row r="47" spans="1:243" s="21" customFormat="1" ht="30" customHeight="1">
      <c r="A47" s="55">
        <v>9.03</v>
      </c>
      <c r="B47" s="75" t="s">
        <v>88</v>
      </c>
      <c r="C47" s="33"/>
      <c r="D47" s="63"/>
      <c r="E47" s="63"/>
      <c r="F47" s="63"/>
      <c r="G47" s="63"/>
      <c r="H47" s="63"/>
      <c r="I47" s="63"/>
      <c r="J47" s="63"/>
      <c r="K47" s="63"/>
      <c r="L47" s="63"/>
      <c r="M47" s="63"/>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IA47" s="21">
        <v>9.03</v>
      </c>
      <c r="IB47" s="21" t="s">
        <v>88</v>
      </c>
      <c r="IE47" s="22"/>
      <c r="IF47" s="22"/>
      <c r="IG47" s="22"/>
      <c r="IH47" s="22"/>
      <c r="II47" s="22"/>
    </row>
    <row r="48" spans="1:243" s="21" customFormat="1" ht="78.75">
      <c r="A48" s="55">
        <v>9.04</v>
      </c>
      <c r="B48" s="75" t="s">
        <v>89</v>
      </c>
      <c r="C48" s="33"/>
      <c r="D48" s="63"/>
      <c r="E48" s="63"/>
      <c r="F48" s="63"/>
      <c r="G48" s="63"/>
      <c r="H48" s="63"/>
      <c r="I48" s="63"/>
      <c r="J48" s="63"/>
      <c r="K48" s="63"/>
      <c r="L48" s="63"/>
      <c r="M48" s="63"/>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IA48" s="21">
        <v>9.04</v>
      </c>
      <c r="IB48" s="21" t="s">
        <v>89</v>
      </c>
      <c r="IE48" s="22"/>
      <c r="IF48" s="22"/>
      <c r="IG48" s="22"/>
      <c r="IH48" s="22"/>
      <c r="II48" s="22"/>
    </row>
    <row r="49" spans="1:243" s="21" customFormat="1" ht="42.75">
      <c r="A49" s="55">
        <v>9.05</v>
      </c>
      <c r="B49" s="75" t="s">
        <v>90</v>
      </c>
      <c r="C49" s="33"/>
      <c r="D49" s="76">
        <v>4</v>
      </c>
      <c r="E49" s="77" t="s">
        <v>45</v>
      </c>
      <c r="F49" s="56">
        <v>1086.89</v>
      </c>
      <c r="G49" s="42"/>
      <c r="H49" s="36"/>
      <c r="I49" s="37" t="s">
        <v>33</v>
      </c>
      <c r="J49" s="38">
        <f>IF(I49="Less(-)",-1,1)</f>
        <v>1</v>
      </c>
      <c r="K49" s="36" t="s">
        <v>34</v>
      </c>
      <c r="L49" s="36" t="s">
        <v>4</v>
      </c>
      <c r="M49" s="39"/>
      <c r="N49" s="48"/>
      <c r="O49" s="48"/>
      <c r="P49" s="49"/>
      <c r="Q49" s="48"/>
      <c r="R49" s="48"/>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51">
        <f>total_amount_ba($B$2,$D$2,D49,F49,J49,K49,M49)</f>
        <v>4347.56</v>
      </c>
      <c r="BB49" s="50">
        <f>BA49+SUM(N49:AZ49)</f>
        <v>4347.56</v>
      </c>
      <c r="BC49" s="54" t="str">
        <f>SpellNumber(L49,BB49)</f>
        <v>INR  Four Thousand Three Hundred &amp; Forty Seven  and Paise Fifty Six Only</v>
      </c>
      <c r="IA49" s="21">
        <v>9.05</v>
      </c>
      <c r="IB49" s="21" t="s">
        <v>90</v>
      </c>
      <c r="ID49" s="21">
        <v>4</v>
      </c>
      <c r="IE49" s="22" t="s">
        <v>45</v>
      </c>
      <c r="IF49" s="22"/>
      <c r="IG49" s="22"/>
      <c r="IH49" s="22"/>
      <c r="II49" s="22"/>
    </row>
    <row r="50" spans="1:243" s="21" customFormat="1" ht="94.5">
      <c r="A50" s="55">
        <v>9.06</v>
      </c>
      <c r="B50" s="75" t="s">
        <v>91</v>
      </c>
      <c r="C50" s="33"/>
      <c r="D50" s="63"/>
      <c r="E50" s="63"/>
      <c r="F50" s="63"/>
      <c r="G50" s="63"/>
      <c r="H50" s="63"/>
      <c r="I50" s="63"/>
      <c r="J50" s="63"/>
      <c r="K50" s="63"/>
      <c r="L50" s="63"/>
      <c r="M50" s="63"/>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IA50" s="21">
        <v>9.06</v>
      </c>
      <c r="IB50" s="21" t="s">
        <v>91</v>
      </c>
      <c r="IE50" s="22"/>
      <c r="IF50" s="22"/>
      <c r="IG50" s="22"/>
      <c r="IH50" s="22"/>
      <c r="II50" s="22"/>
    </row>
    <row r="51" spans="1:243" s="21" customFormat="1" ht="28.5" customHeight="1">
      <c r="A51" s="55">
        <v>9.07</v>
      </c>
      <c r="B51" s="75" t="s">
        <v>47</v>
      </c>
      <c r="C51" s="33"/>
      <c r="D51" s="76">
        <v>0.5</v>
      </c>
      <c r="E51" s="77" t="s">
        <v>45</v>
      </c>
      <c r="F51" s="56">
        <v>1489.22</v>
      </c>
      <c r="G51" s="42"/>
      <c r="H51" s="36"/>
      <c r="I51" s="37" t="s">
        <v>33</v>
      </c>
      <c r="J51" s="38">
        <f>IF(I51="Less(-)",-1,1)</f>
        <v>1</v>
      </c>
      <c r="K51" s="36" t="s">
        <v>34</v>
      </c>
      <c r="L51" s="36" t="s">
        <v>4</v>
      </c>
      <c r="M51" s="39"/>
      <c r="N51" s="48"/>
      <c r="O51" s="48"/>
      <c r="P51" s="49"/>
      <c r="Q51" s="48"/>
      <c r="R51" s="48"/>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51">
        <f>total_amount_ba($B$2,$D$2,D51,F51,J51,K51,M51)</f>
        <v>744.61</v>
      </c>
      <c r="BB51" s="50">
        <f>BA51+SUM(N51:AZ51)</f>
        <v>744.61</v>
      </c>
      <c r="BC51" s="54" t="str">
        <f>SpellNumber(L51,BB51)</f>
        <v>INR  Seven Hundred &amp; Forty Four  and Paise Sixty One Only</v>
      </c>
      <c r="IA51" s="21">
        <v>9.07</v>
      </c>
      <c r="IB51" s="21" t="s">
        <v>47</v>
      </c>
      <c r="ID51" s="21">
        <v>0.5</v>
      </c>
      <c r="IE51" s="22" t="s">
        <v>45</v>
      </c>
      <c r="IF51" s="22"/>
      <c r="IG51" s="22"/>
      <c r="IH51" s="22"/>
      <c r="II51" s="22"/>
    </row>
    <row r="52" spans="1:243" s="21" customFormat="1" ht="63">
      <c r="A52" s="55">
        <v>9.08</v>
      </c>
      <c r="B52" s="75" t="s">
        <v>92</v>
      </c>
      <c r="C52" s="33"/>
      <c r="D52" s="63"/>
      <c r="E52" s="63"/>
      <c r="F52" s="63"/>
      <c r="G52" s="63"/>
      <c r="H52" s="63"/>
      <c r="I52" s="63"/>
      <c r="J52" s="63"/>
      <c r="K52" s="63"/>
      <c r="L52" s="63"/>
      <c r="M52" s="63"/>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IA52" s="21">
        <v>9.08</v>
      </c>
      <c r="IB52" s="21" t="s">
        <v>92</v>
      </c>
      <c r="IE52" s="22"/>
      <c r="IF52" s="22"/>
      <c r="IG52" s="22"/>
      <c r="IH52" s="22"/>
      <c r="II52" s="22"/>
    </row>
    <row r="53" spans="1:243" s="21" customFormat="1" ht="33" customHeight="1">
      <c r="A53" s="55">
        <v>9.09</v>
      </c>
      <c r="B53" s="75" t="s">
        <v>56</v>
      </c>
      <c r="C53" s="33"/>
      <c r="D53" s="76">
        <v>65</v>
      </c>
      <c r="E53" s="77" t="s">
        <v>43</v>
      </c>
      <c r="F53" s="56">
        <v>53.05</v>
      </c>
      <c r="G53" s="42"/>
      <c r="H53" s="36"/>
      <c r="I53" s="37" t="s">
        <v>33</v>
      </c>
      <c r="J53" s="38">
        <f>IF(I53="Less(-)",-1,1)</f>
        <v>1</v>
      </c>
      <c r="K53" s="36" t="s">
        <v>34</v>
      </c>
      <c r="L53" s="36" t="s">
        <v>4</v>
      </c>
      <c r="M53" s="39"/>
      <c r="N53" s="48"/>
      <c r="O53" s="48"/>
      <c r="P53" s="49"/>
      <c r="Q53" s="48"/>
      <c r="R53" s="48"/>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1">
        <f>total_amount_ba($B$2,$D$2,D53,F53,J53,K53,M53)</f>
        <v>3448.25</v>
      </c>
      <c r="BB53" s="50">
        <f>BA53+SUM(N53:AZ53)</f>
        <v>3448.25</v>
      </c>
      <c r="BC53" s="54" t="str">
        <f>SpellNumber(L53,BB53)</f>
        <v>INR  Three Thousand Four Hundred &amp; Forty Eight  and Paise Twenty Five Only</v>
      </c>
      <c r="IA53" s="21">
        <v>9.09</v>
      </c>
      <c r="IB53" s="21" t="s">
        <v>56</v>
      </c>
      <c r="ID53" s="21">
        <v>65</v>
      </c>
      <c r="IE53" s="22" t="s">
        <v>43</v>
      </c>
      <c r="IF53" s="22"/>
      <c r="IG53" s="22"/>
      <c r="IH53" s="22"/>
      <c r="II53" s="22"/>
    </row>
    <row r="54" spans="1:243" s="21" customFormat="1" ht="15.75">
      <c r="A54" s="55">
        <v>10</v>
      </c>
      <c r="B54" s="75" t="s">
        <v>93</v>
      </c>
      <c r="C54" s="33"/>
      <c r="D54" s="63"/>
      <c r="E54" s="63"/>
      <c r="F54" s="63"/>
      <c r="G54" s="63"/>
      <c r="H54" s="63"/>
      <c r="I54" s="63"/>
      <c r="J54" s="63"/>
      <c r="K54" s="63"/>
      <c r="L54" s="63"/>
      <c r="M54" s="63"/>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IA54" s="21">
        <v>10</v>
      </c>
      <c r="IB54" s="21" t="s">
        <v>93</v>
      </c>
      <c r="IE54" s="22"/>
      <c r="IF54" s="22"/>
      <c r="IG54" s="22"/>
      <c r="IH54" s="22"/>
      <c r="II54" s="22"/>
    </row>
    <row r="55" spans="1:243" s="21" customFormat="1" ht="252">
      <c r="A55" s="55">
        <v>10.01</v>
      </c>
      <c r="B55" s="75" t="s">
        <v>94</v>
      </c>
      <c r="C55" s="33"/>
      <c r="D55" s="76">
        <v>25</v>
      </c>
      <c r="E55" s="77" t="s">
        <v>43</v>
      </c>
      <c r="F55" s="56">
        <v>1507.23</v>
      </c>
      <c r="G55" s="42"/>
      <c r="H55" s="36"/>
      <c r="I55" s="37" t="s">
        <v>33</v>
      </c>
      <c r="J55" s="38">
        <f>IF(I55="Less(-)",-1,1)</f>
        <v>1</v>
      </c>
      <c r="K55" s="36" t="s">
        <v>34</v>
      </c>
      <c r="L55" s="36" t="s">
        <v>4</v>
      </c>
      <c r="M55" s="39"/>
      <c r="N55" s="48"/>
      <c r="O55" s="48"/>
      <c r="P55" s="49"/>
      <c r="Q55" s="48"/>
      <c r="R55" s="48"/>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51">
        <f>total_amount_ba($B$2,$D$2,D55,F55,J55,K55,M55)</f>
        <v>37680.75</v>
      </c>
      <c r="BB55" s="50">
        <f>BA55+SUM(N55:AZ55)</f>
        <v>37680.75</v>
      </c>
      <c r="BC55" s="54" t="str">
        <f>SpellNumber(L55,BB55)</f>
        <v>INR  Thirty Seven Thousand Six Hundred &amp; Eighty  and Paise Seventy Five Only</v>
      </c>
      <c r="IA55" s="21">
        <v>10.01</v>
      </c>
      <c r="IB55" s="21" t="s">
        <v>94</v>
      </c>
      <c r="ID55" s="21">
        <v>25</v>
      </c>
      <c r="IE55" s="22" t="s">
        <v>43</v>
      </c>
      <c r="IF55" s="22"/>
      <c r="IG55" s="22"/>
      <c r="IH55" s="22"/>
      <c r="II55" s="22"/>
    </row>
    <row r="56" spans="1:243" s="21" customFormat="1" ht="19.5" customHeight="1">
      <c r="A56" s="55">
        <v>11</v>
      </c>
      <c r="B56" s="75" t="s">
        <v>95</v>
      </c>
      <c r="C56" s="33"/>
      <c r="D56" s="63"/>
      <c r="E56" s="63"/>
      <c r="F56" s="63"/>
      <c r="G56" s="63"/>
      <c r="H56" s="63"/>
      <c r="I56" s="63"/>
      <c r="J56" s="63"/>
      <c r="K56" s="63"/>
      <c r="L56" s="63"/>
      <c r="M56" s="63"/>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IA56" s="21">
        <v>11</v>
      </c>
      <c r="IB56" s="21" t="s">
        <v>95</v>
      </c>
      <c r="IE56" s="22"/>
      <c r="IF56" s="22"/>
      <c r="IG56" s="22"/>
      <c r="IH56" s="22"/>
      <c r="II56" s="22"/>
    </row>
    <row r="57" spans="1:243" s="21" customFormat="1" ht="362.25">
      <c r="A57" s="55">
        <v>11.01</v>
      </c>
      <c r="B57" s="75" t="s">
        <v>96</v>
      </c>
      <c r="C57" s="33"/>
      <c r="D57" s="63"/>
      <c r="E57" s="63"/>
      <c r="F57" s="63"/>
      <c r="G57" s="63"/>
      <c r="H57" s="63"/>
      <c r="I57" s="63"/>
      <c r="J57" s="63"/>
      <c r="K57" s="63"/>
      <c r="L57" s="63"/>
      <c r="M57" s="63"/>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IA57" s="21">
        <v>11.01</v>
      </c>
      <c r="IB57" s="21" t="s">
        <v>96</v>
      </c>
      <c r="IE57" s="22"/>
      <c r="IF57" s="22"/>
      <c r="IG57" s="22"/>
      <c r="IH57" s="22"/>
      <c r="II57" s="22"/>
    </row>
    <row r="58" spans="1:243" s="21" customFormat="1" ht="15.75">
      <c r="A58" s="55">
        <v>11.02</v>
      </c>
      <c r="B58" s="75" t="s">
        <v>97</v>
      </c>
      <c r="C58" s="33"/>
      <c r="D58" s="63"/>
      <c r="E58" s="63"/>
      <c r="F58" s="63"/>
      <c r="G58" s="63"/>
      <c r="H58" s="63"/>
      <c r="I58" s="63"/>
      <c r="J58" s="63"/>
      <c r="K58" s="63"/>
      <c r="L58" s="63"/>
      <c r="M58" s="63"/>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IA58" s="21">
        <v>11.02</v>
      </c>
      <c r="IB58" s="21" t="s">
        <v>97</v>
      </c>
      <c r="IE58" s="22"/>
      <c r="IF58" s="22"/>
      <c r="IG58" s="22"/>
      <c r="IH58" s="22"/>
      <c r="II58" s="22"/>
    </row>
    <row r="59" spans="1:243" s="21" customFormat="1" ht="78.75">
      <c r="A59" s="55">
        <v>11.03</v>
      </c>
      <c r="B59" s="75" t="s">
        <v>98</v>
      </c>
      <c r="C59" s="33"/>
      <c r="D59" s="76">
        <v>15.5</v>
      </c>
      <c r="E59" s="77" t="s">
        <v>52</v>
      </c>
      <c r="F59" s="56">
        <v>380.49</v>
      </c>
      <c r="G59" s="42"/>
      <c r="H59" s="36"/>
      <c r="I59" s="37" t="s">
        <v>33</v>
      </c>
      <c r="J59" s="38">
        <f>IF(I59="Less(-)",-1,1)</f>
        <v>1</v>
      </c>
      <c r="K59" s="36" t="s">
        <v>34</v>
      </c>
      <c r="L59" s="36" t="s">
        <v>4</v>
      </c>
      <c r="M59" s="39"/>
      <c r="N59" s="48"/>
      <c r="O59" s="48"/>
      <c r="P59" s="49"/>
      <c r="Q59" s="48"/>
      <c r="R59" s="48"/>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51">
        <f>total_amount_ba($B$2,$D$2,D59,F59,J59,K59,M59)</f>
        <v>5897.6</v>
      </c>
      <c r="BB59" s="50">
        <f>BA59+SUM(N59:AZ59)</f>
        <v>5897.6</v>
      </c>
      <c r="BC59" s="54" t="str">
        <f>SpellNumber(L59,BB59)</f>
        <v>INR  Five Thousand Eight Hundred &amp; Ninety Seven  and Paise Sixty Only</v>
      </c>
      <c r="IA59" s="21">
        <v>11.03</v>
      </c>
      <c r="IB59" s="21" t="s">
        <v>98</v>
      </c>
      <c r="ID59" s="21">
        <v>15.5</v>
      </c>
      <c r="IE59" s="22" t="s">
        <v>52</v>
      </c>
      <c r="IF59" s="22"/>
      <c r="IG59" s="22"/>
      <c r="IH59" s="22"/>
      <c r="II59" s="22"/>
    </row>
    <row r="60" spans="1:243" s="21" customFormat="1" ht="173.25">
      <c r="A60" s="55">
        <v>11.04</v>
      </c>
      <c r="B60" s="75" t="s">
        <v>99</v>
      </c>
      <c r="C60" s="33"/>
      <c r="D60" s="63"/>
      <c r="E60" s="63"/>
      <c r="F60" s="63"/>
      <c r="G60" s="63"/>
      <c r="H60" s="63"/>
      <c r="I60" s="63"/>
      <c r="J60" s="63"/>
      <c r="K60" s="63"/>
      <c r="L60" s="63"/>
      <c r="M60" s="63"/>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IA60" s="21">
        <v>11.04</v>
      </c>
      <c r="IB60" s="21" t="s">
        <v>99</v>
      </c>
      <c r="IE60" s="22"/>
      <c r="IF60" s="22"/>
      <c r="IG60" s="22"/>
      <c r="IH60" s="22"/>
      <c r="II60" s="22"/>
    </row>
    <row r="61" spans="1:243" s="21" customFormat="1" ht="63">
      <c r="A61" s="55">
        <v>11.05</v>
      </c>
      <c r="B61" s="75" t="s">
        <v>100</v>
      </c>
      <c r="C61" s="33"/>
      <c r="D61" s="76">
        <v>10</v>
      </c>
      <c r="E61" s="77" t="s">
        <v>43</v>
      </c>
      <c r="F61" s="56">
        <v>846.21</v>
      </c>
      <c r="G61" s="42"/>
      <c r="H61" s="36"/>
      <c r="I61" s="37" t="s">
        <v>33</v>
      </c>
      <c r="J61" s="38">
        <f>IF(I61="Less(-)",-1,1)</f>
        <v>1</v>
      </c>
      <c r="K61" s="36" t="s">
        <v>34</v>
      </c>
      <c r="L61" s="36" t="s">
        <v>4</v>
      </c>
      <c r="M61" s="39"/>
      <c r="N61" s="48"/>
      <c r="O61" s="48"/>
      <c r="P61" s="49"/>
      <c r="Q61" s="48"/>
      <c r="R61" s="48"/>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1">
        <f>total_amount_ba($B$2,$D$2,D61,F61,J61,K61,M61)</f>
        <v>8462.1</v>
      </c>
      <c r="BB61" s="50">
        <f>BA61+SUM(N61:AZ61)</f>
        <v>8462.1</v>
      </c>
      <c r="BC61" s="54" t="str">
        <f>SpellNumber(L61,BB61)</f>
        <v>INR  Eight Thousand Four Hundred &amp; Sixty Two  and Paise Ten Only</v>
      </c>
      <c r="IA61" s="21">
        <v>11.05</v>
      </c>
      <c r="IB61" s="21" t="s">
        <v>100</v>
      </c>
      <c r="ID61" s="21">
        <v>10</v>
      </c>
      <c r="IE61" s="22" t="s">
        <v>43</v>
      </c>
      <c r="IF61" s="22"/>
      <c r="IG61" s="22"/>
      <c r="IH61" s="22"/>
      <c r="II61" s="22"/>
    </row>
    <row r="62" spans="1:243" s="21" customFormat="1" ht="141.75">
      <c r="A62" s="55">
        <v>11.06</v>
      </c>
      <c r="B62" s="75" t="s">
        <v>101</v>
      </c>
      <c r="C62" s="33"/>
      <c r="D62" s="63"/>
      <c r="E62" s="63"/>
      <c r="F62" s="63"/>
      <c r="G62" s="63"/>
      <c r="H62" s="63"/>
      <c r="I62" s="63"/>
      <c r="J62" s="63"/>
      <c r="K62" s="63"/>
      <c r="L62" s="63"/>
      <c r="M62" s="63"/>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IA62" s="21">
        <v>11.06</v>
      </c>
      <c r="IB62" s="21" t="s">
        <v>101</v>
      </c>
      <c r="IE62" s="22"/>
      <c r="IF62" s="22"/>
      <c r="IG62" s="22"/>
      <c r="IH62" s="22"/>
      <c r="II62" s="22"/>
    </row>
    <row r="63" spans="1:243" s="21" customFormat="1" ht="47.25">
      <c r="A63" s="55">
        <v>11.07</v>
      </c>
      <c r="B63" s="75" t="s">
        <v>102</v>
      </c>
      <c r="C63" s="33"/>
      <c r="D63" s="76">
        <v>1.5</v>
      </c>
      <c r="E63" s="77" t="s">
        <v>43</v>
      </c>
      <c r="F63" s="56">
        <v>1162.25</v>
      </c>
      <c r="G63" s="42"/>
      <c r="H63" s="36"/>
      <c r="I63" s="37" t="s">
        <v>33</v>
      </c>
      <c r="J63" s="38">
        <f>IF(I63="Less(-)",-1,1)</f>
        <v>1</v>
      </c>
      <c r="K63" s="36" t="s">
        <v>34</v>
      </c>
      <c r="L63" s="36" t="s">
        <v>4</v>
      </c>
      <c r="M63" s="39"/>
      <c r="N63" s="48"/>
      <c r="O63" s="48"/>
      <c r="P63" s="49"/>
      <c r="Q63" s="48"/>
      <c r="R63" s="48"/>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51">
        <f>total_amount_ba($B$2,$D$2,D63,F63,J63,K63,M63)</f>
        <v>1743.38</v>
      </c>
      <c r="BB63" s="50">
        <f>BA63+SUM(N63:AZ63)</f>
        <v>1743.38</v>
      </c>
      <c r="BC63" s="54" t="str">
        <f>SpellNumber(L63,BB63)</f>
        <v>INR  One Thousand Seven Hundred &amp; Forty Three  and Paise Thirty Eight Only</v>
      </c>
      <c r="IA63" s="21">
        <v>11.07</v>
      </c>
      <c r="IB63" s="21" t="s">
        <v>102</v>
      </c>
      <c r="ID63" s="21">
        <v>1.5</v>
      </c>
      <c r="IE63" s="22" t="s">
        <v>43</v>
      </c>
      <c r="IF63" s="22"/>
      <c r="IG63" s="22"/>
      <c r="IH63" s="22"/>
      <c r="II63" s="22"/>
    </row>
    <row r="64" spans="1:243" s="21" customFormat="1" ht="63">
      <c r="A64" s="55">
        <v>11.08</v>
      </c>
      <c r="B64" s="75" t="s">
        <v>103</v>
      </c>
      <c r="C64" s="33"/>
      <c r="D64" s="63"/>
      <c r="E64" s="63"/>
      <c r="F64" s="63"/>
      <c r="G64" s="63"/>
      <c r="H64" s="63"/>
      <c r="I64" s="63"/>
      <c r="J64" s="63"/>
      <c r="K64" s="63"/>
      <c r="L64" s="63"/>
      <c r="M64" s="63"/>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IA64" s="21">
        <v>11.08</v>
      </c>
      <c r="IB64" s="21" t="s">
        <v>103</v>
      </c>
      <c r="IE64" s="22"/>
      <c r="IF64" s="22"/>
      <c r="IG64" s="22"/>
      <c r="IH64" s="22"/>
      <c r="II64" s="22"/>
    </row>
    <row r="65" spans="1:243" s="21" customFormat="1" ht="28.5">
      <c r="A65" s="55">
        <v>11.09</v>
      </c>
      <c r="B65" s="75" t="s">
        <v>104</v>
      </c>
      <c r="C65" s="33"/>
      <c r="D65" s="76">
        <v>2</v>
      </c>
      <c r="E65" s="77" t="s">
        <v>46</v>
      </c>
      <c r="F65" s="56">
        <v>77.82</v>
      </c>
      <c r="G65" s="42"/>
      <c r="H65" s="36"/>
      <c r="I65" s="37" t="s">
        <v>33</v>
      </c>
      <c r="J65" s="38">
        <f>IF(I65="Less(-)",-1,1)</f>
        <v>1</v>
      </c>
      <c r="K65" s="36" t="s">
        <v>34</v>
      </c>
      <c r="L65" s="36" t="s">
        <v>4</v>
      </c>
      <c r="M65" s="39"/>
      <c r="N65" s="48"/>
      <c r="O65" s="48"/>
      <c r="P65" s="49"/>
      <c r="Q65" s="48"/>
      <c r="R65" s="48"/>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51">
        <f>total_amount_ba($B$2,$D$2,D65,F65,J65,K65,M65)</f>
        <v>155.64</v>
      </c>
      <c r="BB65" s="50">
        <f>BA65+SUM(N65:AZ65)</f>
        <v>155.64</v>
      </c>
      <c r="BC65" s="54" t="str">
        <f>SpellNumber(L65,BB65)</f>
        <v>INR  One Hundred &amp; Fifty Five  and Paise Sixty Four Only</v>
      </c>
      <c r="IA65" s="21">
        <v>11.09</v>
      </c>
      <c r="IB65" s="21" t="s">
        <v>104</v>
      </c>
      <c r="ID65" s="21">
        <v>2</v>
      </c>
      <c r="IE65" s="22" t="s">
        <v>46</v>
      </c>
      <c r="IF65" s="22"/>
      <c r="IG65" s="22"/>
      <c r="IH65" s="22"/>
      <c r="II65" s="22"/>
    </row>
    <row r="66" spans="1:243" s="21" customFormat="1" ht="15.75">
      <c r="A66" s="55">
        <v>12</v>
      </c>
      <c r="B66" s="75" t="s">
        <v>105</v>
      </c>
      <c r="C66" s="33"/>
      <c r="D66" s="63"/>
      <c r="E66" s="63"/>
      <c r="F66" s="63"/>
      <c r="G66" s="63"/>
      <c r="H66" s="63"/>
      <c r="I66" s="63"/>
      <c r="J66" s="63"/>
      <c r="K66" s="63"/>
      <c r="L66" s="63"/>
      <c r="M66" s="63"/>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IA66" s="21">
        <v>12</v>
      </c>
      <c r="IB66" s="21" t="s">
        <v>105</v>
      </c>
      <c r="IE66" s="22"/>
      <c r="IF66" s="22"/>
      <c r="IG66" s="22"/>
      <c r="IH66" s="22"/>
      <c r="II66" s="22"/>
    </row>
    <row r="67" spans="1:243" s="21" customFormat="1" ht="409.5">
      <c r="A67" s="55">
        <v>12.01</v>
      </c>
      <c r="B67" s="75" t="s">
        <v>106</v>
      </c>
      <c r="C67" s="33"/>
      <c r="D67" s="76">
        <v>4</v>
      </c>
      <c r="E67" s="77" t="s">
        <v>108</v>
      </c>
      <c r="F67" s="56">
        <v>4985.93</v>
      </c>
      <c r="G67" s="42"/>
      <c r="H67" s="36"/>
      <c r="I67" s="37" t="s">
        <v>33</v>
      </c>
      <c r="J67" s="38">
        <f>IF(I67="Less(-)",-1,1)</f>
        <v>1</v>
      </c>
      <c r="K67" s="36" t="s">
        <v>34</v>
      </c>
      <c r="L67" s="36" t="s">
        <v>4</v>
      </c>
      <c r="M67" s="39"/>
      <c r="N67" s="48"/>
      <c r="O67" s="48"/>
      <c r="P67" s="49"/>
      <c r="Q67" s="48"/>
      <c r="R67" s="48"/>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51">
        <f>total_amount_ba($B$2,$D$2,D67,F67,J67,K67,M67)</f>
        <v>19943.72</v>
      </c>
      <c r="BB67" s="50">
        <f>BA67+SUM(N67:AZ67)</f>
        <v>19943.72</v>
      </c>
      <c r="BC67" s="54" t="str">
        <f>SpellNumber(L67,BB67)</f>
        <v>INR  Nineteen Thousand Nine Hundred &amp; Forty Three  and Paise Seventy Two Only</v>
      </c>
      <c r="IA67" s="21">
        <v>12.01</v>
      </c>
      <c r="IB67" s="78" t="s">
        <v>106</v>
      </c>
      <c r="ID67" s="21">
        <v>4</v>
      </c>
      <c r="IE67" s="22" t="s">
        <v>108</v>
      </c>
      <c r="IF67" s="22"/>
      <c r="IG67" s="22"/>
      <c r="IH67" s="22"/>
      <c r="II67" s="22"/>
    </row>
    <row r="68" spans="1:243" s="21" customFormat="1" ht="174" customHeight="1">
      <c r="A68" s="55">
        <v>12.02</v>
      </c>
      <c r="B68" s="75" t="s">
        <v>107</v>
      </c>
      <c r="C68" s="33"/>
      <c r="D68" s="76">
        <v>65</v>
      </c>
      <c r="E68" s="77" t="s">
        <v>109</v>
      </c>
      <c r="F68" s="56">
        <v>1586.15</v>
      </c>
      <c r="G68" s="42"/>
      <c r="H68" s="36"/>
      <c r="I68" s="37" t="s">
        <v>33</v>
      </c>
      <c r="J68" s="38">
        <f>IF(I68="Less(-)",-1,1)</f>
        <v>1</v>
      </c>
      <c r="K68" s="36" t="s">
        <v>34</v>
      </c>
      <c r="L68" s="36" t="s">
        <v>4</v>
      </c>
      <c r="M68" s="39"/>
      <c r="N68" s="48"/>
      <c r="O68" s="48"/>
      <c r="P68" s="49"/>
      <c r="Q68" s="48"/>
      <c r="R68" s="48"/>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51">
        <f>total_amount_ba($B$2,$D$2,D68,F68,J68,K68,M68)</f>
        <v>103099.75</v>
      </c>
      <c r="BB68" s="50">
        <f>BA68+SUM(N68:AZ68)</f>
        <v>103099.75</v>
      </c>
      <c r="BC68" s="54" t="str">
        <f>SpellNumber(L68,BB68)</f>
        <v>INR  One Lakh Three Thousand  &amp;Ninety Nine  and Paise Seventy Five Only</v>
      </c>
      <c r="IA68" s="21">
        <v>12.02</v>
      </c>
      <c r="IB68" s="78" t="s">
        <v>107</v>
      </c>
      <c r="ID68" s="21">
        <v>65</v>
      </c>
      <c r="IE68" s="22" t="s">
        <v>109</v>
      </c>
      <c r="IF68" s="22"/>
      <c r="IG68" s="22"/>
      <c r="IH68" s="22"/>
      <c r="II68" s="22"/>
    </row>
    <row r="69" spans="1:55" ht="57">
      <c r="A69" s="43" t="s">
        <v>35</v>
      </c>
      <c r="B69" s="44"/>
      <c r="C69" s="45"/>
      <c r="D69" s="74"/>
      <c r="E69" s="74"/>
      <c r="F69" s="74"/>
      <c r="G69" s="34"/>
      <c r="H69" s="46"/>
      <c r="I69" s="46"/>
      <c r="J69" s="46"/>
      <c r="K69" s="46"/>
      <c r="L69" s="47"/>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53">
        <f>SUM(BA13:BA68)</f>
        <v>398513.84</v>
      </c>
      <c r="BB69" s="53">
        <f>SUM(BB13:BB68)</f>
        <v>398513.84</v>
      </c>
      <c r="BC69" s="54" t="str">
        <f>SpellNumber($E$2,BB69)</f>
        <v>INR  Three Lakh Ninety Eight Thousand Five Hundred &amp; Thirteen  and Paise Eighty Four Only</v>
      </c>
    </row>
    <row r="70" spans="1:55" ht="46.5" customHeight="1">
      <c r="A70" s="24" t="s">
        <v>36</v>
      </c>
      <c r="B70" s="25"/>
      <c r="C70" s="26"/>
      <c r="D70" s="71"/>
      <c r="E70" s="72" t="s">
        <v>44</v>
      </c>
      <c r="F70" s="73"/>
      <c r="G70" s="27"/>
      <c r="H70" s="28"/>
      <c r="I70" s="28"/>
      <c r="J70" s="28"/>
      <c r="K70" s="29"/>
      <c r="L70" s="30"/>
      <c r="M70" s="31"/>
      <c r="N70" s="32"/>
      <c r="O70" s="21"/>
      <c r="P70" s="21"/>
      <c r="Q70" s="21"/>
      <c r="R70" s="21"/>
      <c r="S70" s="21"/>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52">
        <f>IF(ISBLANK(F70),0,IF(E70="Excess (+)",ROUND(BA69+(BA69*F70),2),IF(E70="Less (-)",ROUND(BA69+(BA69*F70*(-1)),2),IF(E70="At Par",BA69,0))))</f>
        <v>0</v>
      </c>
      <c r="BB70" s="68">
        <f>ROUND(BA70,0)</f>
        <v>0</v>
      </c>
      <c r="BC70" s="70" t="str">
        <f>SpellNumber($E$2,BB70)</f>
        <v>INR Zero Only</v>
      </c>
    </row>
    <row r="71" spans="1:55" ht="45.75" customHeight="1">
      <c r="A71" s="23" t="s">
        <v>37</v>
      </c>
      <c r="B71" s="23"/>
      <c r="C71" s="58" t="str">
        <f>SpellNumber($E$2,BB70)</f>
        <v>INR Zero Only</v>
      </c>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69"/>
    </row>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1" ht="15"/>
    <row r="2062" ht="15"/>
    <row r="2063" ht="15"/>
    <row r="2064" ht="15"/>
    <row r="2065" ht="15"/>
    <row r="2066" ht="15"/>
    <row r="2067" ht="15"/>
    <row r="2068" ht="15"/>
    <row r="2069" ht="15"/>
    <row r="2070" ht="15"/>
    <row r="2071" ht="15"/>
    <row r="2072" ht="15"/>
  </sheetData>
  <sheetProtection password="8F23" sheet="1"/>
  <mergeCells count="39">
    <mergeCell ref="D62:BC62"/>
    <mergeCell ref="D60:BC60"/>
    <mergeCell ref="D66:BC66"/>
    <mergeCell ref="D64:BC64"/>
    <mergeCell ref="D39:BC39"/>
    <mergeCell ref="D50:BC50"/>
    <mergeCell ref="D52:BC52"/>
    <mergeCell ref="D54:BC54"/>
    <mergeCell ref="D56:BC56"/>
    <mergeCell ref="D57:BC57"/>
    <mergeCell ref="D58:BC58"/>
    <mergeCell ref="D38:BC38"/>
    <mergeCell ref="D44:BC44"/>
    <mergeCell ref="D42:BC42"/>
    <mergeCell ref="D45:BC45"/>
    <mergeCell ref="D47:BC47"/>
    <mergeCell ref="D48:BC48"/>
    <mergeCell ref="D26:BC26"/>
    <mergeCell ref="D27:BC27"/>
    <mergeCell ref="D28:BC28"/>
    <mergeCell ref="D32:BC32"/>
    <mergeCell ref="D34:BC34"/>
    <mergeCell ref="D36:BC36"/>
    <mergeCell ref="D16:BC16"/>
    <mergeCell ref="D17:BC17"/>
    <mergeCell ref="D19:BC19"/>
    <mergeCell ref="D23:BC23"/>
    <mergeCell ref="D21:BC21"/>
    <mergeCell ref="D24:BC24"/>
    <mergeCell ref="C71:BC71"/>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ErrorMessage="1" sqref="E7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IF(#REF!&lt;&gt;"Select",99.9,0)</formula2>
    </dataValidation>
    <dataValidation allowBlank="1" showInputMessage="1" showErrorMessage="1" promptTitle="Units" prompt="Please enter Units in text" sqref="D15:E15 D18:E18 D22:E22 D20:E20 D25:E25 D29:E31 D33:E33 D35:E35 D37:E37 D43:E43 D65:E65 D46:E46 D49:E49 D51:E51 D53:E53 D55:E55 D61:E61 D59:E59 D67:E68 D63:E63 D40:E41">
      <formula1>0</formula1>
      <formula2>0</formula2>
    </dataValidation>
    <dataValidation type="decimal" allowBlank="1" showInputMessage="1" showErrorMessage="1" promptTitle="Quantity" prompt="Please enter the Quantity for this item. " errorTitle="Invalid Entry" error="Only Numeric Values are allowed. " sqref="F15 F18 F22 F20 F25 F29:F31 F33 F35 F37 F43 F65 F46 F49 F51 F53 F55 F61 F59 F67:F68 F63 F40:F41">
      <formula1>0</formula1>
      <formula2>999999999999999</formula2>
    </dataValidation>
    <dataValidation type="list" allowBlank="1" showErrorMessage="1" sqref="D13:D14 K15 D16:D17 K18 D19 D23:D24 D21 K20 K22 K25 D26:D28 K29:K31 D32 K33 D34 K35 D36 K37 D38:D39 D44:D45 D42 D64 K43 K46 D47:D48 K49 D50 K51 D52 K53 D54 K55 D56:D58 D62 D60 K59 K61 D66 K67:K68 K63 K65 K40:K4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2:H22 G20:H20 G25:H25 G29:H31 G33:H33 G35:H35 G37:H37 G43:H43 G65:H65 G46:H46 G49:H49 G51:H51 G53:H53 G55:H55 G61:H61 G59:H59 G67:H68 G63:H63 G40:H41">
      <formula1>0</formula1>
      <formula2>999999999999999</formula2>
    </dataValidation>
    <dataValidation allowBlank="1" showInputMessage="1" showErrorMessage="1" promptTitle="Addition / Deduction" prompt="Please Choose the correct One" sqref="J15 J18 J22 J20 J25 J29:J31 J33 J35 J37 J43 J65 J46 J49 J51 J53 J55 J61 J59 J67:J68 J63 J40:J41">
      <formula1>0</formula1>
      <formula2>0</formula2>
    </dataValidation>
    <dataValidation type="list" showErrorMessage="1" sqref="I15 I18 I22 I20 I25 I29:I31 I33 I35 I37 I43 I65 I46 I49 I51 I53 I55 I61 I59 I67:I68 I63 I40: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2:O22 N20:O20 N25:O25 N29:O31 N33:O33 N35:O35 N37:O37 N43:O43 N65:O65 N46:O46 N49:O49 N51:O51 N53:O53 N55:O55 N61:O61 N59:O59 N67:O68 N63:O63 N40: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2 R20 R25 R29:R31 R33 R35 R37 R43 R65 R46 R49 R51 R53 R55 R61 R59 R67:R68 R63 R40: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2 Q20 Q25 Q29:Q31 Q33 Q35 Q37 Q43 Q65 Q46 Q49 Q51 Q53 Q55 Q61 Q59 Q67:Q68 Q63 Q40: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2 M20 M25 M29:M31 M33 M35 M37 M43 M65 M46 M49 M51 M53 M55 M61 M59 M67:M68 M63 M40:M41">
      <formula1>0</formula1>
      <formula2>999999999999999</formula2>
    </dataValidation>
    <dataValidation type="list" allowBlank="1" showInputMessage="1" showErrorMessage="1" sqref="L66 L13 L14 L15 L16 L17 L18 L19 L20 L21 L22 L23 L24 L25 L26 L27 L28 L29 L30 L31 L32 L33 L34 L35 L36 L37 L38 L39 L40 L41 L42 L43 L44 L45 L46 L47 L48 L49 L50 L51 L52 L53 L54 L55 L56 L57 L58 L59 L60 L61 L62 L63 L64 L65 L68 L6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8">
      <formula1>0</formula1>
      <formula2>0</formula2>
    </dataValidation>
    <dataValidation type="decimal" allowBlank="1" showErrorMessage="1" errorTitle="Invalid Entry" error="Only Numeric Values are allowed. " sqref="A13:A6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6" t="s">
        <v>38</v>
      </c>
      <c r="F6" s="66"/>
      <c r="G6" s="66"/>
      <c r="H6" s="66"/>
      <c r="I6" s="66"/>
      <c r="J6" s="66"/>
      <c r="K6" s="66"/>
    </row>
    <row r="7" spans="5:11" ht="14.25">
      <c r="E7" s="67"/>
      <c r="F7" s="67"/>
      <c r="G7" s="67"/>
      <c r="H7" s="67"/>
      <c r="I7" s="67"/>
      <c r="J7" s="67"/>
      <c r="K7" s="67"/>
    </row>
    <row r="8" spans="5:11" ht="14.25">
      <c r="E8" s="67"/>
      <c r="F8" s="67"/>
      <c r="G8" s="67"/>
      <c r="H8" s="67"/>
      <c r="I8" s="67"/>
      <c r="J8" s="67"/>
      <c r="K8" s="67"/>
    </row>
    <row r="9" spans="5:11" ht="14.25">
      <c r="E9" s="67"/>
      <c r="F9" s="67"/>
      <c r="G9" s="67"/>
      <c r="H9" s="67"/>
      <c r="I9" s="67"/>
      <c r="J9" s="67"/>
      <c r="K9" s="67"/>
    </row>
    <row r="10" spans="5:11" ht="14.25">
      <c r="E10" s="67"/>
      <c r="F10" s="67"/>
      <c r="G10" s="67"/>
      <c r="H10" s="67"/>
      <c r="I10" s="67"/>
      <c r="J10" s="67"/>
      <c r="K10" s="67"/>
    </row>
    <row r="11" spans="5:11" ht="14.25">
      <c r="E11" s="67"/>
      <c r="F11" s="67"/>
      <c r="G11" s="67"/>
      <c r="H11" s="67"/>
      <c r="I11" s="67"/>
      <c r="J11" s="67"/>
      <c r="K11" s="67"/>
    </row>
    <row r="12" spans="5:11" ht="14.25">
      <c r="E12" s="67"/>
      <c r="F12" s="67"/>
      <c r="G12" s="67"/>
      <c r="H12" s="67"/>
      <c r="I12" s="67"/>
      <c r="J12" s="67"/>
      <c r="K12" s="67"/>
    </row>
    <row r="13" spans="5:11" ht="14.25">
      <c r="E13" s="67"/>
      <c r="F13" s="67"/>
      <c r="G13" s="67"/>
      <c r="H13" s="67"/>
      <c r="I13" s="67"/>
      <c r="J13" s="67"/>
      <c r="K13" s="67"/>
    </row>
    <row r="14" spans="5:11" ht="14.2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2022-08-10T05:54:05Z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