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<sst xmlns="http://schemas.openxmlformats.org/spreadsheetml/2006/main" count="577" uniqueCount="162">
  <si>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</si>
  <si>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</si>
  <si>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</si>
  <si>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</si>
  <si>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</si>
  <si>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</si>
  <si>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</si>
  <si>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</si>
  <si>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</si>
  <si>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</si>
  <si>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</si>
  <si>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</si>
  <si>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</si>
  <si>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</si>
  <si>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</si>
  <si>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</si>
  <si>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</si>
  <si>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</si>
  <si>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</si>
  <si>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</si>
  <si>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</si>
  <si>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</si>
  <si>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</si>
  <si>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</si>
  <si>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</si>
  <si>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</si>
  <si>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</si>
  <si>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</si>
  <si>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</si>
  <si>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</si>
  <si>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</si>
  <si>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</si>
  <si>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</si>
  <si>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</si>
  <si>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</si>
  <si>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</si>
  <si>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</si>
  <si>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</si>
  <si>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</si>
  <si>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</si>
  <si>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</si>
  <si>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</si>
  <si>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</si>
  <si>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</si>
  <si>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</si>
  <si>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</si>
  <si>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</si>
  <si>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</si>
  <si>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FINISHING</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</si>
  <si>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</si>
  <si>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</si>
  <si>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</si>
  <si>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MASONRY WORK</t>
  </si>
  <si>
    <t>STEEL WORK</t>
  </si>
  <si>
    <t>FLOORING</t>
  </si>
  <si>
    <t>15 mm cement plaster on rough side of single or half brick wall of mix:</t>
  </si>
  <si>
    <t>1:6 (1 cement: 6 coarse sand)</t>
  </si>
  <si>
    <t>Painting with synthetic enamel paint of approved brand and manufacture to give an even shade :</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</si>
  <si>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</si>
  <si>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</si>
  <si>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</si>
  <si>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</si>
  <si>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</si>
  <si>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</si>
  <si>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</si>
  <si>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cum</t>
  </si>
  <si>
    <t>kg</t>
  </si>
  <si>
    <t>Brick work with common burnt clay F.P.S. (non modular) bricks of class designation 7.5 in superstructure above plinth level up to floor V level in all shapes and sizes in :</t>
  </si>
  <si>
    <t>Cement mortar 1:6 (1 cement : 6 coarse sand)</t>
  </si>
  <si>
    <t>100 mm</t>
  </si>
  <si>
    <t>12 mm cement plaster of mix :</t>
  </si>
  <si>
    <t>6 mm cement plaster of mix :</t>
  </si>
  <si>
    <t>1:3 (1 cement : 3 fine sand)</t>
  </si>
  <si>
    <t>Painting with synthetic enamel paint of approved brand and manufacture of required colour to give an even shade :</t>
  </si>
  <si>
    <t>One or more coats on old work</t>
  </si>
  <si>
    <t>Finishing walls with Premium Acrylic Smooth exterior paint with Silicone additives of required shade</t>
  </si>
  <si>
    <t>Old work (Two or more coats applied @ 1.43 ltr/ 10 sqm) over existing cement paint surface</t>
  </si>
  <si>
    <t>Dismantling old plaster or skirting raking out joints and cleaning the surface for plaster including disposal of rubbish to the dumping ground within 50 metres lead.</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</si>
  <si>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</si>
  <si>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</si>
  <si>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</si>
  <si>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fixing C.P. grating with or without hole for waste pipe for floor/ nahani trap 100 mm dia. weight not less than 100 grams.</t>
  </si>
  <si>
    <t>each</t>
  </si>
  <si>
    <t>metre</t>
  </si>
  <si>
    <t>Each</t>
  </si>
  <si>
    <t>Contract No:  38/C/D3/2021-22</t>
  </si>
  <si>
    <t>Name of Work: Providing and fixing staircase, parapet wall and railing for house no.452</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</si>
  <si>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</si>
  <si>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</si>
  <si>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</si>
  <si>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</si>
  <si>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</si>
  <si>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</si>
  <si>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</si>
  <si>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</si>
  <si>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</si>
  <si>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</si>
  <si>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</si>
  <si>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</si>
  <si>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</si>
  <si>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</si>
  <si>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</si>
  <si>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</si>
  <si>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Under 20 cm wide</t>
  </si>
  <si>
    <t>Steel reinforcement for R.C.C. work including straightening, cutting, bending, placing in position and binding all complete upto plinth level.</t>
  </si>
  <si>
    <t>Thermo-Mechanically Treated bars of grade Fe-500D or more.</t>
  </si>
  <si>
    <t>Add for plaster drip course/ groove in plastered surface or moulding to R.C.C. projections.</t>
  </si>
  <si>
    <t>Brick work with common burnt clay modular bricks of class designation 7.5 in foundation and plinth in:</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</si>
  <si>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</si>
  <si>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</si>
  <si>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</si>
  <si>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</si>
  <si>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</si>
  <si>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</si>
  <si>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</si>
  <si>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</si>
  <si>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</si>
  <si>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</si>
  <si>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</si>
  <si>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</si>
  <si>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</si>
  <si>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</si>
  <si>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</si>
  <si>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</si>
  <si>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</si>
  <si>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</si>
  <si>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</si>
  <si>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</si>
  <si>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</si>
  <si>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</si>
  <si>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</si>
  <si>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Bend 87.5°</t>
  </si>
  <si>
    <t>110 mm bend</t>
  </si>
  <si>
    <t>12 mm cement plaster finished with a floating coat of neat cement of mix :</t>
  </si>
  <si>
    <t>1:4 (1 cement: 4 fine sand)</t>
  </si>
  <si>
    <t>Finishing walls with Premium Acrylic Smooth exterior paint with Silicone additives of required shade:</t>
  </si>
  <si>
    <t>New work (Two or more coats applied @ 1.43 ltr/10 sqm over and including priming coat of exterior primer applied @ 2.20 kg/10 sqm)</t>
  </si>
  <si>
    <t>Nominal concrete 1:4:8 or leaner mix (i/c equivalent design mix)</t>
  </si>
  <si>
    <t>SANITARY INSTALLATIONS</t>
  </si>
  <si>
    <t>Providing and fixing soil, waste and vent pipes :</t>
  </si>
  <si>
    <t>100 mm dia</t>
  </si>
  <si>
    <t>Centrifugally cast (spun) iron socket &amp; spigot (S&amp;S) pipe as per IS: 3989</t>
  </si>
  <si>
    <t>Providing and fixing collar :</t>
  </si>
  <si>
    <t>Sand cast iron S&amp;S as per IS - 3989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</si>
  <si>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</si>
  <si>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</si>
  <si>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</si>
  <si>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</si>
  <si>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</si>
  <si>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</si>
  <si>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15 mm dia nominal bore</t>
  </si>
  <si>
    <t>20 mm dia nominal bore</t>
  </si>
  <si>
    <t>Providing and fixing G.I. Union in G.I. pipe including cutting and threading the pipe and making long screws etc. complete (New work)  :</t>
  </si>
  <si>
    <t>15 mm nominal bore</t>
  </si>
  <si>
    <t>20 mm nominal bore</t>
  </si>
  <si>
    <t>DRAINAGE</t>
  </si>
  <si>
    <t>Providing and laying cement concrete 1:5:10 (1 cement : 5 coarse sand : 10 graded stone aggregate 40 mm nominal size) all-round S.W. pipes including bed concrete as per standard design :</t>
  </si>
  <si>
    <t>100 mm diameter S.W.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</si>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</sst>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4" fillId="0" borderId="15" xfId="0" applyFont="1" applyFill="1" applyBorder="1" applyAlignment="1">
      <alignment horizontal="left" vertical="top"/>
    </xf>
    <xf numFmtId="0" fontId="54"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7" fillId="0" borderId="15" xfId="0" applyFont="1" applyFill="1" applyBorder="1" applyAlignment="1">
      <alignment horizontal="left" vertical="top"/>
    </xf>
    <xf numFmtId="0" fontId="37" fillId="0" borderId="15" xfId="0" applyFont="1" applyFill="1" applyBorder="1" applyAlignment="1">
      <alignment horizontal="right" vertical="top"/>
    </xf>
    <xf numFmtId="2" fontId="37" fillId="0" borderId="15" xfId="0" applyNumberFormat="1" applyFont="1" applyFill="1" applyBorder="1" applyAlignment="1">
      <alignment horizontal="lef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4" fillId="0" borderId="0" xfId="56" applyNumberFormat="1" applyFont="1" applyFill="1" applyAlignment="1">
      <alignment vertical="top" wrapText="1"/>
      <protection/>
    </xf>
    <xf numFmtId="2" fontId="54" fillId="0" borderId="15" xfId="0" applyNumberFormat="1" applyFont="1" applyFill="1" applyBorder="1" applyAlignment="1">
      <alignment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xf numFmtId="0" fontId="54" fillId="0" borderId="15" xfId="0" applyFont="1" applyFill="1" applyBorder="1" applyAlignment="1">
      <alignment horizontal="right" vertical="top" wrapText="1"/>
    </xf>
    <xf numFmtId="0" fontId="54" fillId="0" borderId="15" xfId="0"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4"/>
  <sheetViews>
    <sheetView showGridLines="0" view="pageBreakPreview" zoomScaleNormal="85" zoomScaleSheetLayoutView="100" zoomScalePageLayoutView="0" workbookViewId="0" topLeftCell="A117">
      <selection activeCell="BA120" sqref="BA12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86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85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5" t="s">
        <v>45</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87</v>
      </c>
      <c r="C13" s="32"/>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87</v>
      </c>
      <c r="IE13" s="22"/>
      <c r="IF13" s="22"/>
      <c r="IG13" s="22"/>
      <c r="IH13" s="22"/>
      <c r="II13" s="22"/>
    </row>
    <row r="14" spans="1:243" s="21" customFormat="1" ht="128.25" customHeight="1">
      <c r="A14" s="56">
        <v>1.01</v>
      </c>
      <c r="B14" s="52" t="s">
        <v>88</v>
      </c>
      <c r="C14" s="57"/>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88</v>
      </c>
      <c r="IE14" s="22"/>
      <c r="IF14" s="22"/>
      <c r="IG14" s="22"/>
      <c r="IH14" s="22"/>
      <c r="II14" s="22"/>
    </row>
    <row r="15" spans="1:243" s="21" customFormat="1" ht="30" customHeight="1">
      <c r="A15" s="56">
        <v>1.02</v>
      </c>
      <c r="B15" s="52" t="s">
        <v>89</v>
      </c>
      <c r="C15" s="57"/>
      <c r="D15" s="79">
        <v>1.5</v>
      </c>
      <c r="E15" s="80" t="s">
        <v>65</v>
      </c>
      <c r="F15" s="67">
        <v>221.22</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331.83</v>
      </c>
      <c r="BB15" s="48">
        <f>BA15+SUM(N15:AZ15)</f>
        <v>331.83</v>
      </c>
      <c r="BC15" s="50" t="str">
        <f>SpellNumber(L15,BB15)</f>
        <v>INR  Three Hundred &amp; Thirty One  and Paise Eighty Three Only</v>
      </c>
      <c r="IA15" s="21">
        <v>1.02</v>
      </c>
      <c r="IB15" s="21" t="s">
        <v>89</v>
      </c>
      <c r="ID15" s="21">
        <v>1.5</v>
      </c>
      <c r="IE15" s="22" t="s">
        <v>65</v>
      </c>
      <c r="IF15" s="22"/>
      <c r="IG15" s="22"/>
      <c r="IH15" s="22"/>
      <c r="II15" s="22"/>
    </row>
    <row r="16" spans="1:243" s="21" customFormat="1" ht="18" customHeight="1">
      <c r="A16" s="56">
        <v>2</v>
      </c>
      <c r="B16" s="52" t="s">
        <v>49</v>
      </c>
      <c r="C16" s="57"/>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49</v>
      </c>
      <c r="IE16" s="22"/>
      <c r="IF16" s="22"/>
      <c r="IG16" s="22"/>
      <c r="IH16" s="22"/>
      <c r="II16" s="22"/>
    </row>
    <row r="17" spans="1:243" s="21" customFormat="1" ht="47.25" customHeight="1">
      <c r="A17" s="56">
        <v>2.01</v>
      </c>
      <c r="B17" s="52" t="s">
        <v>50</v>
      </c>
      <c r="C17" s="57"/>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A17" s="21">
        <v>2.01</v>
      </c>
      <c r="IB17" s="21" t="s">
        <v>50</v>
      </c>
      <c r="IE17" s="22"/>
      <c r="IF17" s="22"/>
      <c r="IG17" s="22"/>
      <c r="IH17" s="22"/>
      <c r="II17" s="22"/>
    </row>
    <row r="18" spans="1:243" s="21" customFormat="1" ht="78.75">
      <c r="A18" s="56">
        <v>2.02</v>
      </c>
      <c r="B18" s="52" t="s">
        <v>51</v>
      </c>
      <c r="C18" s="57"/>
      <c r="D18" s="79">
        <v>0.5</v>
      </c>
      <c r="E18" s="80" t="s">
        <v>65</v>
      </c>
      <c r="F18" s="67">
        <v>5952.3</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2976.15</v>
      </c>
      <c r="BB18" s="48">
        <f>BA18+SUM(N18:AZ18)</f>
        <v>2976.15</v>
      </c>
      <c r="BC18" s="50" t="str">
        <f>SpellNumber(L18,BB18)</f>
        <v>INR  Two Thousand Nine Hundred &amp; Seventy Six  and Paise Fifteen Only</v>
      </c>
      <c r="IA18" s="21">
        <v>2.02</v>
      </c>
      <c r="IB18" s="21" t="s">
        <v>51</v>
      </c>
      <c r="ID18" s="21">
        <v>0.5</v>
      </c>
      <c r="IE18" s="22" t="s">
        <v>65</v>
      </c>
      <c r="IF18" s="22"/>
      <c r="IG18" s="22"/>
      <c r="IH18" s="22"/>
      <c r="II18" s="22"/>
    </row>
    <row r="19" spans="1:243" s="21" customFormat="1" ht="236.25">
      <c r="A19" s="56">
        <v>2.03</v>
      </c>
      <c r="B19" s="52" t="s">
        <v>90</v>
      </c>
      <c r="C19" s="57"/>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2.03</v>
      </c>
      <c r="IB19" s="21" t="s">
        <v>90</v>
      </c>
      <c r="IE19" s="22"/>
      <c r="IF19" s="22"/>
      <c r="IG19" s="22"/>
      <c r="IH19" s="22"/>
      <c r="II19" s="22"/>
    </row>
    <row r="20" spans="1:243" s="21" customFormat="1" ht="78.75">
      <c r="A20" s="56">
        <v>2.04</v>
      </c>
      <c r="B20" s="52" t="s">
        <v>91</v>
      </c>
      <c r="C20" s="57"/>
      <c r="D20" s="79">
        <v>1.7</v>
      </c>
      <c r="E20" s="80" t="s">
        <v>65</v>
      </c>
      <c r="F20" s="67">
        <v>7500.66</v>
      </c>
      <c r="G20" s="41"/>
      <c r="H20" s="35"/>
      <c r="I20" s="36" t="s">
        <v>33</v>
      </c>
      <c r="J20" s="37">
        <f>IF(I20="Less(-)",-1,1)</f>
        <v>1</v>
      </c>
      <c r="K20" s="35" t="s">
        <v>34</v>
      </c>
      <c r="L20" s="35" t="s">
        <v>4</v>
      </c>
      <c r="M20" s="38"/>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total_amount_ba($B$2,$D$2,D20,F20,J20,K20,M20)</f>
        <v>12751.12</v>
      </c>
      <c r="BB20" s="48">
        <f>BA20+SUM(N20:AZ20)</f>
        <v>12751.12</v>
      </c>
      <c r="BC20" s="50" t="str">
        <f>SpellNumber(L20,BB20)</f>
        <v>INR  Twelve Thousand Seven Hundred &amp; Fifty One  and Paise Twelve Only</v>
      </c>
      <c r="IA20" s="21">
        <v>2.04</v>
      </c>
      <c r="IB20" s="21" t="s">
        <v>91</v>
      </c>
      <c r="ID20" s="21">
        <v>1.7</v>
      </c>
      <c r="IE20" s="22" t="s">
        <v>65</v>
      </c>
      <c r="IF20" s="22"/>
      <c r="IG20" s="22"/>
      <c r="IH20" s="22"/>
      <c r="II20" s="22"/>
    </row>
    <row r="21" spans="1:243" s="21" customFormat="1" ht="267.75">
      <c r="A21" s="56">
        <v>2.05</v>
      </c>
      <c r="B21" s="52" t="s">
        <v>92</v>
      </c>
      <c r="C21" s="57"/>
      <c r="D21" s="79">
        <v>5</v>
      </c>
      <c r="E21" s="80" t="s">
        <v>43</v>
      </c>
      <c r="F21" s="67">
        <v>538.4</v>
      </c>
      <c r="G21" s="41"/>
      <c r="H21" s="35"/>
      <c r="I21" s="36" t="s">
        <v>33</v>
      </c>
      <c r="J21" s="37">
        <f>IF(I21="Less(-)",-1,1)</f>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total_amount_ba($B$2,$D$2,D21,F21,J21,K21,M21)</f>
        <v>2692</v>
      </c>
      <c r="BB21" s="48">
        <f>BA21+SUM(N21:AZ21)</f>
        <v>2692</v>
      </c>
      <c r="BC21" s="50" t="str">
        <f>SpellNumber(L21,BB21)</f>
        <v>INR  Two Thousand Six Hundred &amp; Ninety Two  Only</v>
      </c>
      <c r="IA21" s="21">
        <v>2.05</v>
      </c>
      <c r="IB21" s="21" t="s">
        <v>92</v>
      </c>
      <c r="ID21" s="21">
        <v>5</v>
      </c>
      <c r="IE21" s="22" t="s">
        <v>43</v>
      </c>
      <c r="IF21" s="22"/>
      <c r="IG21" s="22"/>
      <c r="IH21" s="22"/>
      <c r="II21" s="22"/>
    </row>
    <row r="22" spans="1:243" s="21" customFormat="1" ht="15.75" customHeight="1">
      <c r="A22" s="56">
        <v>3</v>
      </c>
      <c r="B22" s="52" t="s">
        <v>93</v>
      </c>
      <c r="C22" s="57"/>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3</v>
      </c>
      <c r="IB22" s="21" t="s">
        <v>93</v>
      </c>
      <c r="IE22" s="22"/>
      <c r="IF22" s="22"/>
      <c r="IG22" s="22"/>
      <c r="IH22" s="22"/>
      <c r="II22" s="22"/>
    </row>
    <row r="23" spans="1:243" s="21" customFormat="1" ht="141.75">
      <c r="A23" s="56">
        <v>3.01</v>
      </c>
      <c r="B23" s="52" t="s">
        <v>94</v>
      </c>
      <c r="C23" s="57"/>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IA23" s="21">
        <v>3.01</v>
      </c>
      <c r="IB23" s="21" t="s">
        <v>94</v>
      </c>
      <c r="IE23" s="22"/>
      <c r="IF23" s="22"/>
      <c r="IG23" s="22"/>
      <c r="IH23" s="22"/>
      <c r="II23" s="22"/>
    </row>
    <row r="24" spans="1:243" s="21" customFormat="1" ht="78.75">
      <c r="A24" s="56">
        <v>3.02</v>
      </c>
      <c r="B24" s="52" t="s">
        <v>95</v>
      </c>
      <c r="C24" s="57"/>
      <c r="D24" s="79">
        <v>0.45</v>
      </c>
      <c r="E24" s="80" t="s">
        <v>65</v>
      </c>
      <c r="F24" s="67">
        <v>8159.58</v>
      </c>
      <c r="G24" s="41"/>
      <c r="H24" s="35"/>
      <c r="I24" s="36" t="s">
        <v>33</v>
      </c>
      <c r="J24" s="37">
        <f>IF(I24="Less(-)",-1,1)</f>
        <v>1</v>
      </c>
      <c r="K24" s="35" t="s">
        <v>34</v>
      </c>
      <c r="L24" s="35" t="s">
        <v>4</v>
      </c>
      <c r="M24" s="38"/>
      <c r="N24" s="46"/>
      <c r="O24" s="46"/>
      <c r="P24" s="47"/>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9">
        <f>total_amount_ba($B$2,$D$2,D24,F24,J24,K24,M24)</f>
        <v>3671.81</v>
      </c>
      <c r="BB24" s="48">
        <f>BA24+SUM(N24:AZ24)</f>
        <v>3671.81</v>
      </c>
      <c r="BC24" s="50" t="str">
        <f>SpellNumber(L24,BB24)</f>
        <v>INR  Three Thousand Six Hundred &amp; Seventy One  and Paise Eighty One Only</v>
      </c>
      <c r="IA24" s="21">
        <v>3.02</v>
      </c>
      <c r="IB24" s="21" t="s">
        <v>95</v>
      </c>
      <c r="ID24" s="21">
        <v>0.45</v>
      </c>
      <c r="IE24" s="22" t="s">
        <v>65</v>
      </c>
      <c r="IF24" s="22"/>
      <c r="IG24" s="22"/>
      <c r="IH24" s="22"/>
      <c r="II24" s="22"/>
    </row>
    <row r="25" spans="1:243" s="21" customFormat="1" ht="220.5">
      <c r="A25" s="56">
        <v>3.03</v>
      </c>
      <c r="B25" s="52" t="s">
        <v>96</v>
      </c>
      <c r="C25" s="57"/>
      <c r="D25" s="79">
        <v>2.5</v>
      </c>
      <c r="E25" s="80" t="s">
        <v>65</v>
      </c>
      <c r="F25" s="67">
        <v>8560.98</v>
      </c>
      <c r="G25" s="41"/>
      <c r="H25" s="35"/>
      <c r="I25" s="36" t="s">
        <v>33</v>
      </c>
      <c r="J25" s="37">
        <f>IF(I25="Less(-)",-1,1)</f>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total_amount_ba($B$2,$D$2,D25,F25,J25,K25,M25)</f>
        <v>21402.45</v>
      </c>
      <c r="BB25" s="48">
        <f>BA25+SUM(N25:AZ25)</f>
        <v>21402.45</v>
      </c>
      <c r="BC25" s="50" t="str">
        <f>SpellNumber(L25,BB25)</f>
        <v>INR  Twenty One Thousand Four Hundred &amp; Two  and Paise Forty Five Only</v>
      </c>
      <c r="IA25" s="21">
        <v>3.03</v>
      </c>
      <c r="IB25" s="21" t="s">
        <v>96</v>
      </c>
      <c r="ID25" s="21">
        <v>2.5</v>
      </c>
      <c r="IE25" s="22" t="s">
        <v>65</v>
      </c>
      <c r="IF25" s="22"/>
      <c r="IG25" s="22"/>
      <c r="IH25" s="22"/>
      <c r="II25" s="22"/>
    </row>
    <row r="26" spans="1:243" s="21" customFormat="1" ht="47.25">
      <c r="A26" s="56">
        <v>3.04</v>
      </c>
      <c r="B26" s="52" t="s">
        <v>97</v>
      </c>
      <c r="C26" s="57"/>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3.04</v>
      </c>
      <c r="IB26" s="21" t="s">
        <v>97</v>
      </c>
      <c r="IE26" s="22"/>
      <c r="IF26" s="22"/>
      <c r="IG26" s="22"/>
      <c r="IH26" s="22"/>
      <c r="II26" s="22"/>
    </row>
    <row r="27" spans="1:243" s="21" customFormat="1" ht="31.5">
      <c r="A27" s="56">
        <v>3.05</v>
      </c>
      <c r="B27" s="52" t="s">
        <v>98</v>
      </c>
      <c r="C27" s="57"/>
      <c r="D27" s="79">
        <v>1</v>
      </c>
      <c r="E27" s="80" t="s">
        <v>43</v>
      </c>
      <c r="F27" s="67">
        <v>249.76</v>
      </c>
      <c r="G27" s="41"/>
      <c r="H27" s="35"/>
      <c r="I27" s="36" t="s">
        <v>33</v>
      </c>
      <c r="J27" s="37">
        <f>IF(I27="Less(-)",-1,1)</f>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total_amount_ba($B$2,$D$2,D27,F27,J27,K27,M27)</f>
        <v>249.76</v>
      </c>
      <c r="BB27" s="48">
        <f>BA27+SUM(N27:AZ27)</f>
        <v>249.76</v>
      </c>
      <c r="BC27" s="50" t="str">
        <f>SpellNumber(L27,BB27)</f>
        <v>INR  Two Hundred &amp; Forty Nine  and Paise Seventy Six Only</v>
      </c>
      <c r="IA27" s="21">
        <v>3.05</v>
      </c>
      <c r="IB27" s="21" t="s">
        <v>98</v>
      </c>
      <c r="ID27" s="21">
        <v>1</v>
      </c>
      <c r="IE27" s="22" t="s">
        <v>43</v>
      </c>
      <c r="IF27" s="22"/>
      <c r="IG27" s="22"/>
      <c r="IH27" s="22"/>
      <c r="II27" s="22"/>
    </row>
    <row r="28" spans="1:243" s="21" customFormat="1" ht="47.25">
      <c r="A28" s="56">
        <v>3.06</v>
      </c>
      <c r="B28" s="52" t="s">
        <v>99</v>
      </c>
      <c r="C28" s="57"/>
      <c r="D28" s="79">
        <v>1</v>
      </c>
      <c r="E28" s="80" t="s">
        <v>43</v>
      </c>
      <c r="F28" s="67">
        <v>534.24</v>
      </c>
      <c r="G28" s="41"/>
      <c r="H28" s="35"/>
      <c r="I28" s="36" t="s">
        <v>33</v>
      </c>
      <c r="J28" s="37">
        <f>IF(I28="Less(-)",-1,1)</f>
        <v>1</v>
      </c>
      <c r="K28" s="35" t="s">
        <v>34</v>
      </c>
      <c r="L28" s="35" t="s">
        <v>4</v>
      </c>
      <c r="M28" s="38"/>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total_amount_ba($B$2,$D$2,D28,F28,J28,K28,M28)</f>
        <v>534.24</v>
      </c>
      <c r="BB28" s="48">
        <f>BA28+SUM(N28:AZ28)</f>
        <v>534.24</v>
      </c>
      <c r="BC28" s="50" t="str">
        <f>SpellNumber(L28,BB28)</f>
        <v>INR  Five Hundred &amp; Thirty Four  and Paise Twenty Four Only</v>
      </c>
      <c r="IA28" s="21">
        <v>3.06</v>
      </c>
      <c r="IB28" s="21" t="s">
        <v>99</v>
      </c>
      <c r="ID28" s="21">
        <v>1</v>
      </c>
      <c r="IE28" s="22" t="s">
        <v>43</v>
      </c>
      <c r="IF28" s="22"/>
      <c r="IG28" s="22"/>
      <c r="IH28" s="22"/>
      <c r="II28" s="22"/>
    </row>
    <row r="29" spans="1:243" s="21" customFormat="1" ht="42.75">
      <c r="A29" s="56">
        <v>3.07</v>
      </c>
      <c r="B29" s="52" t="s">
        <v>100</v>
      </c>
      <c r="C29" s="57"/>
      <c r="D29" s="79">
        <v>2</v>
      </c>
      <c r="E29" s="80" t="s">
        <v>43</v>
      </c>
      <c r="F29" s="67">
        <v>607.67</v>
      </c>
      <c r="G29" s="41"/>
      <c r="H29" s="35"/>
      <c r="I29" s="36" t="s">
        <v>33</v>
      </c>
      <c r="J29" s="37">
        <f>IF(I29="Less(-)",-1,1)</f>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total_amount_ba($B$2,$D$2,D29,F29,J29,K29,M29)</f>
        <v>1215.34</v>
      </c>
      <c r="BB29" s="48">
        <f>BA29+SUM(N29:AZ29)</f>
        <v>1215.34</v>
      </c>
      <c r="BC29" s="50" t="str">
        <f>SpellNumber(L29,BB29)</f>
        <v>INR  One Thousand Two Hundred &amp; Fifteen  and Paise Thirty Four Only</v>
      </c>
      <c r="IA29" s="21">
        <v>3.07</v>
      </c>
      <c r="IB29" s="21" t="s">
        <v>100</v>
      </c>
      <c r="ID29" s="21">
        <v>2</v>
      </c>
      <c r="IE29" s="22" t="s">
        <v>43</v>
      </c>
      <c r="IF29" s="22"/>
      <c r="IG29" s="22"/>
      <c r="IH29" s="22"/>
      <c r="II29" s="22"/>
    </row>
    <row r="30" spans="1:243" s="21" customFormat="1" ht="42.75">
      <c r="A30" s="56">
        <v>3.08</v>
      </c>
      <c r="B30" s="52" t="s">
        <v>101</v>
      </c>
      <c r="C30" s="57"/>
      <c r="D30" s="79">
        <v>8</v>
      </c>
      <c r="E30" s="80" t="s">
        <v>43</v>
      </c>
      <c r="F30" s="67">
        <v>545.68</v>
      </c>
      <c r="G30" s="41"/>
      <c r="H30" s="35"/>
      <c r="I30" s="36" t="s">
        <v>33</v>
      </c>
      <c r="J30" s="37">
        <f>IF(I30="Less(-)",-1,1)</f>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total_amount_ba($B$2,$D$2,D30,F30,J30,K30,M30)</f>
        <v>4365.44</v>
      </c>
      <c r="BB30" s="48">
        <f>BA30+SUM(N30:AZ30)</f>
        <v>4365.44</v>
      </c>
      <c r="BC30" s="50" t="str">
        <f>SpellNumber(L30,BB30)</f>
        <v>INR  Four Thousand Three Hundred &amp; Sixty Five  and Paise Forty Four Only</v>
      </c>
      <c r="IA30" s="21">
        <v>3.08</v>
      </c>
      <c r="IB30" s="21" t="s">
        <v>101</v>
      </c>
      <c r="ID30" s="21">
        <v>8</v>
      </c>
      <c r="IE30" s="22" t="s">
        <v>43</v>
      </c>
      <c r="IF30" s="22"/>
      <c r="IG30" s="22"/>
      <c r="IH30" s="22"/>
      <c r="II30" s="22"/>
    </row>
    <row r="31" spans="1:243" s="21" customFormat="1" ht="31.5">
      <c r="A31" s="56">
        <v>3.09</v>
      </c>
      <c r="B31" s="52" t="s">
        <v>102</v>
      </c>
      <c r="C31" s="57"/>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3.09</v>
      </c>
      <c r="IB31" s="21" t="s">
        <v>102</v>
      </c>
      <c r="IE31" s="22"/>
      <c r="IF31" s="22"/>
      <c r="IG31" s="22"/>
      <c r="IH31" s="22"/>
      <c r="II31" s="22"/>
    </row>
    <row r="32" spans="1:243" s="21" customFormat="1" ht="15.75" customHeight="1">
      <c r="A32" s="58">
        <v>3.1</v>
      </c>
      <c r="B32" s="52" t="s">
        <v>103</v>
      </c>
      <c r="C32" s="57"/>
      <c r="D32" s="79">
        <v>20</v>
      </c>
      <c r="E32" s="80" t="s">
        <v>83</v>
      </c>
      <c r="F32" s="67">
        <v>151.91</v>
      </c>
      <c r="G32" s="41"/>
      <c r="H32" s="35"/>
      <c r="I32" s="36" t="s">
        <v>33</v>
      </c>
      <c r="J32" s="37">
        <f>IF(I32="Less(-)",-1,1)</f>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total_amount_ba($B$2,$D$2,D32,F32,J32,K32,M32)</f>
        <v>3038.2</v>
      </c>
      <c r="BB32" s="48">
        <f>BA32+SUM(N32:AZ32)</f>
        <v>3038.2</v>
      </c>
      <c r="BC32" s="50" t="str">
        <f>SpellNumber(L32,BB32)</f>
        <v>INR  Three Thousand  &amp;Thirty Eight  and Paise Twenty Only</v>
      </c>
      <c r="IA32" s="21">
        <v>3.1</v>
      </c>
      <c r="IB32" s="21" t="s">
        <v>103</v>
      </c>
      <c r="ID32" s="21">
        <v>20</v>
      </c>
      <c r="IE32" s="22" t="s">
        <v>83</v>
      </c>
      <c r="IF32" s="22"/>
      <c r="IG32" s="22"/>
      <c r="IH32" s="22"/>
      <c r="II32" s="22"/>
    </row>
    <row r="33" spans="1:243" s="21" customFormat="1" ht="63">
      <c r="A33" s="56">
        <v>3.11</v>
      </c>
      <c r="B33" s="52" t="s">
        <v>104</v>
      </c>
      <c r="C33" s="57"/>
      <c r="D33" s="68"/>
      <c r="E33" s="68"/>
      <c r="F33" s="68"/>
      <c r="G33" s="68"/>
      <c r="H33" s="68"/>
      <c r="I33" s="68"/>
      <c r="J33" s="68"/>
      <c r="K33" s="68"/>
      <c r="L33" s="68"/>
      <c r="M33" s="68"/>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IA33" s="21">
        <v>3.11</v>
      </c>
      <c r="IB33" s="21" t="s">
        <v>104</v>
      </c>
      <c r="IE33" s="22"/>
      <c r="IF33" s="22"/>
      <c r="IG33" s="22"/>
      <c r="IH33" s="22"/>
      <c r="II33" s="22"/>
    </row>
    <row r="34" spans="1:243" s="21" customFormat="1" ht="33" customHeight="1">
      <c r="A34" s="56">
        <v>3.12</v>
      </c>
      <c r="B34" s="52" t="s">
        <v>105</v>
      </c>
      <c r="C34" s="57"/>
      <c r="D34" s="79">
        <v>350</v>
      </c>
      <c r="E34" s="80" t="s">
        <v>66</v>
      </c>
      <c r="F34" s="67">
        <v>73.21</v>
      </c>
      <c r="G34" s="41"/>
      <c r="H34" s="35"/>
      <c r="I34" s="36" t="s">
        <v>33</v>
      </c>
      <c r="J34" s="37">
        <f>IF(I34="Less(-)",-1,1)</f>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total_amount_ba($B$2,$D$2,D34,F34,J34,K34,M34)</f>
        <v>25623.5</v>
      </c>
      <c r="BB34" s="48">
        <f>BA34+SUM(N34:AZ34)</f>
        <v>25623.5</v>
      </c>
      <c r="BC34" s="50" t="str">
        <f>SpellNumber(L34,BB34)</f>
        <v>INR  Twenty Five Thousand Six Hundred &amp; Twenty Three  and Paise Fifty Only</v>
      </c>
      <c r="IA34" s="21">
        <v>3.12</v>
      </c>
      <c r="IB34" s="21" t="s">
        <v>105</v>
      </c>
      <c r="ID34" s="21">
        <v>350</v>
      </c>
      <c r="IE34" s="22" t="s">
        <v>66</v>
      </c>
      <c r="IF34" s="22"/>
      <c r="IG34" s="22"/>
      <c r="IH34" s="22"/>
      <c r="II34" s="22"/>
    </row>
    <row r="35" spans="1:243" s="21" customFormat="1" ht="47.25">
      <c r="A35" s="56">
        <v>3.13</v>
      </c>
      <c r="B35" s="52" t="s">
        <v>106</v>
      </c>
      <c r="C35" s="57"/>
      <c r="D35" s="79">
        <v>60</v>
      </c>
      <c r="E35" s="80" t="s">
        <v>83</v>
      </c>
      <c r="F35" s="67">
        <v>51.64</v>
      </c>
      <c r="G35" s="41"/>
      <c r="H35" s="35"/>
      <c r="I35" s="36" t="s">
        <v>33</v>
      </c>
      <c r="J35" s="37">
        <f>IF(I35="Less(-)",-1,1)</f>
        <v>1</v>
      </c>
      <c r="K35" s="35" t="s">
        <v>34</v>
      </c>
      <c r="L35" s="35" t="s">
        <v>4</v>
      </c>
      <c r="M35" s="38"/>
      <c r="N35" s="46"/>
      <c r="O35" s="46"/>
      <c r="P35" s="47"/>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9">
        <f>total_amount_ba($B$2,$D$2,D35,F35,J35,K35,M35)</f>
        <v>3098.4</v>
      </c>
      <c r="BB35" s="48">
        <f>BA35+SUM(N35:AZ35)</f>
        <v>3098.4</v>
      </c>
      <c r="BC35" s="50" t="str">
        <f>SpellNumber(L35,BB35)</f>
        <v>INR  Three Thousand  &amp;Ninety Eight  and Paise Forty Only</v>
      </c>
      <c r="IA35" s="21">
        <v>3.13</v>
      </c>
      <c r="IB35" s="21" t="s">
        <v>106</v>
      </c>
      <c r="ID35" s="21">
        <v>60</v>
      </c>
      <c r="IE35" s="22" t="s">
        <v>83</v>
      </c>
      <c r="IF35" s="22"/>
      <c r="IG35" s="22"/>
      <c r="IH35" s="22"/>
      <c r="II35" s="22"/>
    </row>
    <row r="36" spans="1:243" s="21" customFormat="1" ht="15.75" customHeight="1">
      <c r="A36" s="56">
        <v>4</v>
      </c>
      <c r="B36" s="52" t="s">
        <v>52</v>
      </c>
      <c r="C36" s="57"/>
      <c r="D36" s="68"/>
      <c r="E36" s="68"/>
      <c r="F36" s="68"/>
      <c r="G36" s="68"/>
      <c r="H36" s="68"/>
      <c r="I36" s="68"/>
      <c r="J36" s="68"/>
      <c r="K36" s="68"/>
      <c r="L36" s="6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IA36" s="21">
        <v>4</v>
      </c>
      <c r="IB36" s="21" t="s">
        <v>52</v>
      </c>
      <c r="IE36" s="22"/>
      <c r="IF36" s="22"/>
      <c r="IG36" s="22"/>
      <c r="IH36" s="22"/>
      <c r="II36" s="22"/>
    </row>
    <row r="37" spans="1:243" s="21" customFormat="1" ht="47.25">
      <c r="A37" s="56">
        <v>4.01</v>
      </c>
      <c r="B37" s="52" t="s">
        <v>107</v>
      </c>
      <c r="C37" s="57"/>
      <c r="D37" s="68"/>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IA37" s="21">
        <v>4.01</v>
      </c>
      <c r="IB37" s="21" t="s">
        <v>107</v>
      </c>
      <c r="IE37" s="22"/>
      <c r="IF37" s="22"/>
      <c r="IG37" s="22"/>
      <c r="IH37" s="22"/>
      <c r="II37" s="22"/>
    </row>
    <row r="38" spans="1:243" s="21" customFormat="1" ht="42.75">
      <c r="A38" s="56">
        <v>4.02</v>
      </c>
      <c r="B38" s="52" t="s">
        <v>108</v>
      </c>
      <c r="C38" s="57"/>
      <c r="D38" s="79">
        <v>0.3</v>
      </c>
      <c r="E38" s="80" t="s">
        <v>65</v>
      </c>
      <c r="F38" s="67">
        <v>4649.36</v>
      </c>
      <c r="G38" s="41"/>
      <c r="H38" s="35"/>
      <c r="I38" s="36" t="s">
        <v>33</v>
      </c>
      <c r="J38" s="37">
        <f>IF(I38="Less(-)",-1,1)</f>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total_amount_ba($B$2,$D$2,D38,F38,J38,K38,M38)</f>
        <v>1394.81</v>
      </c>
      <c r="BB38" s="48">
        <f>BA38+SUM(N38:AZ38)</f>
        <v>1394.81</v>
      </c>
      <c r="BC38" s="50" t="str">
        <f>SpellNumber(L38,BB38)</f>
        <v>INR  One Thousand Three Hundred &amp; Ninety Four  and Paise Eighty One Only</v>
      </c>
      <c r="IA38" s="21">
        <v>4.02</v>
      </c>
      <c r="IB38" s="21" t="s">
        <v>108</v>
      </c>
      <c r="ID38" s="21">
        <v>0.3</v>
      </c>
      <c r="IE38" s="22" t="s">
        <v>65</v>
      </c>
      <c r="IF38" s="22"/>
      <c r="IG38" s="22"/>
      <c r="IH38" s="22"/>
      <c r="II38" s="22"/>
    </row>
    <row r="39" spans="1:243" s="21" customFormat="1" ht="78.75">
      <c r="A39" s="56">
        <v>4.03</v>
      </c>
      <c r="B39" s="52" t="s">
        <v>67</v>
      </c>
      <c r="C39" s="57"/>
      <c r="D39" s="68"/>
      <c r="E39" s="68"/>
      <c r="F39" s="68"/>
      <c r="G39" s="68"/>
      <c r="H39" s="68"/>
      <c r="I39" s="68"/>
      <c r="J39" s="68"/>
      <c r="K39" s="68"/>
      <c r="L39" s="68"/>
      <c r="M39" s="68"/>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IA39" s="21">
        <v>4.03</v>
      </c>
      <c r="IB39" s="21" t="s">
        <v>67</v>
      </c>
      <c r="IE39" s="22"/>
      <c r="IF39" s="22"/>
      <c r="IG39" s="22"/>
      <c r="IH39" s="22"/>
      <c r="II39" s="22"/>
    </row>
    <row r="40" spans="1:243" s="21" customFormat="1" ht="42.75">
      <c r="A40" s="56">
        <v>4.04</v>
      </c>
      <c r="B40" s="52" t="s">
        <v>68</v>
      </c>
      <c r="C40" s="57"/>
      <c r="D40" s="79">
        <v>6</v>
      </c>
      <c r="E40" s="80" t="s">
        <v>65</v>
      </c>
      <c r="F40" s="67">
        <v>6655.37</v>
      </c>
      <c r="G40" s="41"/>
      <c r="H40" s="35"/>
      <c r="I40" s="36" t="s">
        <v>33</v>
      </c>
      <c r="J40" s="37">
        <f>IF(I40="Less(-)",-1,1)</f>
        <v>1</v>
      </c>
      <c r="K40" s="35" t="s">
        <v>34</v>
      </c>
      <c r="L40" s="35" t="s">
        <v>4</v>
      </c>
      <c r="M40" s="38"/>
      <c r="N40" s="46"/>
      <c r="O40" s="46"/>
      <c r="P40" s="47"/>
      <c r="Q40" s="46"/>
      <c r="R40" s="46"/>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9">
        <f>total_amount_ba($B$2,$D$2,D40,F40,J40,K40,M40)</f>
        <v>39932.22</v>
      </c>
      <c r="BB40" s="48">
        <f>BA40+SUM(N40:AZ40)</f>
        <v>39932.22</v>
      </c>
      <c r="BC40" s="50" t="str">
        <f>SpellNumber(L40,BB40)</f>
        <v>INR  Thirty Nine Thousand Nine Hundred &amp; Thirty Two  and Paise Twenty Two Only</v>
      </c>
      <c r="IA40" s="21">
        <v>4.04</v>
      </c>
      <c r="IB40" s="21" t="s">
        <v>68</v>
      </c>
      <c r="ID40" s="21">
        <v>6</v>
      </c>
      <c r="IE40" s="22" t="s">
        <v>65</v>
      </c>
      <c r="IF40" s="22"/>
      <c r="IG40" s="22"/>
      <c r="IH40" s="22"/>
      <c r="II40" s="22"/>
    </row>
    <row r="41" spans="1:243" s="21" customFormat="1" ht="78.75">
      <c r="A41" s="56">
        <v>4.05</v>
      </c>
      <c r="B41" s="52" t="s">
        <v>109</v>
      </c>
      <c r="C41" s="57"/>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IA41" s="21">
        <v>4.05</v>
      </c>
      <c r="IB41" s="21" t="s">
        <v>109</v>
      </c>
      <c r="IE41" s="22"/>
      <c r="IF41" s="22"/>
      <c r="IG41" s="22"/>
      <c r="IH41" s="22"/>
      <c r="II41" s="22"/>
    </row>
    <row r="42" spans="1:243" s="21" customFormat="1" ht="42.75">
      <c r="A42" s="56">
        <v>4.06</v>
      </c>
      <c r="B42" s="52" t="s">
        <v>110</v>
      </c>
      <c r="C42" s="57"/>
      <c r="D42" s="79">
        <v>2</v>
      </c>
      <c r="E42" s="80" t="s">
        <v>43</v>
      </c>
      <c r="F42" s="67">
        <v>817.27</v>
      </c>
      <c r="G42" s="41"/>
      <c r="H42" s="35"/>
      <c r="I42" s="36" t="s">
        <v>33</v>
      </c>
      <c r="J42" s="37">
        <f>IF(I42="Less(-)",-1,1)</f>
        <v>1</v>
      </c>
      <c r="K42" s="35" t="s">
        <v>34</v>
      </c>
      <c r="L42" s="35" t="s">
        <v>4</v>
      </c>
      <c r="M42" s="38"/>
      <c r="N42" s="46"/>
      <c r="O42" s="46"/>
      <c r="P42" s="47"/>
      <c r="Q42" s="46"/>
      <c r="R42" s="46"/>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9">
        <f>total_amount_ba($B$2,$D$2,D42,F42,J42,K42,M42)</f>
        <v>1634.54</v>
      </c>
      <c r="BB42" s="48">
        <f>BA42+SUM(N42:AZ42)</f>
        <v>1634.54</v>
      </c>
      <c r="BC42" s="50" t="str">
        <f>SpellNumber(L42,BB42)</f>
        <v>INR  One Thousand Six Hundred &amp; Thirty Four  and Paise Fifty Four Only</v>
      </c>
      <c r="IA42" s="21">
        <v>4.06</v>
      </c>
      <c r="IB42" s="21" t="s">
        <v>110</v>
      </c>
      <c r="ID42" s="21">
        <v>2</v>
      </c>
      <c r="IE42" s="22" t="s">
        <v>43</v>
      </c>
      <c r="IF42" s="22"/>
      <c r="IG42" s="22"/>
      <c r="IH42" s="22"/>
      <c r="II42" s="22"/>
    </row>
    <row r="43" spans="1:243" s="21" customFormat="1" ht="94.5">
      <c r="A43" s="56">
        <v>4.07</v>
      </c>
      <c r="B43" s="52" t="s">
        <v>111</v>
      </c>
      <c r="C43" s="57"/>
      <c r="D43" s="79">
        <v>5</v>
      </c>
      <c r="E43" s="80" t="s">
        <v>83</v>
      </c>
      <c r="F43" s="67">
        <v>45.59</v>
      </c>
      <c r="G43" s="41"/>
      <c r="H43" s="35"/>
      <c r="I43" s="36" t="s">
        <v>33</v>
      </c>
      <c r="J43" s="37">
        <f>IF(I43="Less(-)",-1,1)</f>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total_amount_ba($B$2,$D$2,D43,F43,J43,K43,M43)</f>
        <v>227.95</v>
      </c>
      <c r="BB43" s="48">
        <f>BA43+SUM(N43:AZ43)</f>
        <v>227.95</v>
      </c>
      <c r="BC43" s="50" t="str">
        <f>SpellNumber(L43,BB43)</f>
        <v>INR  Two Hundred &amp; Twenty Seven  and Paise Ninety Five Only</v>
      </c>
      <c r="IA43" s="21">
        <v>4.07</v>
      </c>
      <c r="IB43" s="21" t="s">
        <v>111</v>
      </c>
      <c r="ID43" s="21">
        <v>5</v>
      </c>
      <c r="IE43" s="22" t="s">
        <v>83</v>
      </c>
      <c r="IF43" s="22"/>
      <c r="IG43" s="22"/>
      <c r="IH43" s="22"/>
      <c r="II43" s="22"/>
    </row>
    <row r="44" spans="1:243" s="21" customFormat="1" ht="15.75" customHeight="1">
      <c r="A44" s="56">
        <v>5</v>
      </c>
      <c r="B44" s="52" t="s">
        <v>53</v>
      </c>
      <c r="C44" s="57"/>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5</v>
      </c>
      <c r="IB44" s="21" t="s">
        <v>53</v>
      </c>
      <c r="IE44" s="22"/>
      <c r="IF44" s="22"/>
      <c r="IG44" s="22"/>
      <c r="IH44" s="22"/>
      <c r="II44" s="22"/>
    </row>
    <row r="45" spans="1:243" s="21" customFormat="1" ht="94.5">
      <c r="A45" s="56">
        <v>5.01</v>
      </c>
      <c r="B45" s="52" t="s">
        <v>112</v>
      </c>
      <c r="C45" s="57"/>
      <c r="D45" s="68"/>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IA45" s="21">
        <v>5.01</v>
      </c>
      <c r="IB45" s="21" t="s">
        <v>112</v>
      </c>
      <c r="IE45" s="22"/>
      <c r="IF45" s="22"/>
      <c r="IG45" s="22"/>
      <c r="IH45" s="22"/>
      <c r="II45" s="22"/>
    </row>
    <row r="46" spans="1:243" s="21" customFormat="1" ht="47.25">
      <c r="A46" s="56">
        <v>5.02</v>
      </c>
      <c r="B46" s="52" t="s">
        <v>113</v>
      </c>
      <c r="C46" s="57"/>
      <c r="D46" s="79">
        <v>690</v>
      </c>
      <c r="E46" s="80" t="s">
        <v>66</v>
      </c>
      <c r="F46" s="67">
        <v>114.86</v>
      </c>
      <c r="G46" s="41"/>
      <c r="H46" s="35"/>
      <c r="I46" s="36" t="s">
        <v>33</v>
      </c>
      <c r="J46" s="37">
        <f>IF(I46="Less(-)",-1,1)</f>
        <v>1</v>
      </c>
      <c r="K46" s="35" t="s">
        <v>34</v>
      </c>
      <c r="L46" s="35" t="s">
        <v>4</v>
      </c>
      <c r="M46" s="38"/>
      <c r="N46" s="46"/>
      <c r="O46" s="46"/>
      <c r="P46" s="47"/>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9">
        <f>total_amount_ba($B$2,$D$2,D46,F46,J46,K46,M46)</f>
        <v>79253.4</v>
      </c>
      <c r="BB46" s="48">
        <f>BA46+SUM(N46:AZ46)</f>
        <v>79253.4</v>
      </c>
      <c r="BC46" s="50" t="str">
        <f>SpellNumber(L46,BB46)</f>
        <v>INR  Seventy Nine Thousand Two Hundred &amp; Fifty Three  and Paise Forty Only</v>
      </c>
      <c r="IA46" s="21">
        <v>5.02</v>
      </c>
      <c r="IB46" s="21" t="s">
        <v>113</v>
      </c>
      <c r="ID46" s="21">
        <v>690</v>
      </c>
      <c r="IE46" s="22" t="s">
        <v>66</v>
      </c>
      <c r="IF46" s="22"/>
      <c r="IG46" s="22"/>
      <c r="IH46" s="22"/>
      <c r="II46" s="22"/>
    </row>
    <row r="47" spans="1:243" s="21" customFormat="1" ht="94.5">
      <c r="A47" s="56">
        <v>5.03</v>
      </c>
      <c r="B47" s="52" t="s">
        <v>114</v>
      </c>
      <c r="C47" s="57"/>
      <c r="D47" s="68"/>
      <c r="E47" s="68"/>
      <c r="F47" s="68"/>
      <c r="G47" s="68"/>
      <c r="H47" s="68"/>
      <c r="I47" s="68"/>
      <c r="J47" s="68"/>
      <c r="K47" s="68"/>
      <c r="L47" s="68"/>
      <c r="M47" s="68"/>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IA47" s="21">
        <v>5.03</v>
      </c>
      <c r="IB47" s="21" t="s">
        <v>114</v>
      </c>
      <c r="IE47" s="22"/>
      <c r="IF47" s="22"/>
      <c r="IG47" s="22"/>
      <c r="IH47" s="22"/>
      <c r="II47" s="22"/>
    </row>
    <row r="48" spans="1:243" s="21" customFormat="1" ht="15.75" customHeight="1">
      <c r="A48" s="56">
        <v>5.04</v>
      </c>
      <c r="B48" s="52" t="s">
        <v>115</v>
      </c>
      <c r="C48" s="57"/>
      <c r="D48" s="79">
        <v>235</v>
      </c>
      <c r="E48" s="80" t="s">
        <v>66</v>
      </c>
      <c r="F48" s="67">
        <v>127.71</v>
      </c>
      <c r="G48" s="41"/>
      <c r="H48" s="35"/>
      <c r="I48" s="36" t="s">
        <v>33</v>
      </c>
      <c r="J48" s="37">
        <f>IF(I48="Less(-)",-1,1)</f>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total_amount_ba($B$2,$D$2,D48,F48,J48,K48,M48)</f>
        <v>30011.85</v>
      </c>
      <c r="BB48" s="48">
        <f>BA48+SUM(N48:AZ48)</f>
        <v>30011.85</v>
      </c>
      <c r="BC48" s="50" t="str">
        <f>SpellNumber(L48,BB48)</f>
        <v>INR  Thirty Thousand  &amp;Eleven  and Paise Eighty Five Only</v>
      </c>
      <c r="IA48" s="21">
        <v>5.04</v>
      </c>
      <c r="IB48" s="21" t="s">
        <v>115</v>
      </c>
      <c r="ID48" s="21">
        <v>235</v>
      </c>
      <c r="IE48" s="22" t="s">
        <v>66</v>
      </c>
      <c r="IF48" s="22"/>
      <c r="IG48" s="22"/>
      <c r="IH48" s="22"/>
      <c r="II48" s="22"/>
    </row>
    <row r="49" spans="1:243" s="21" customFormat="1" ht="15.75" customHeight="1">
      <c r="A49" s="56">
        <v>6</v>
      </c>
      <c r="B49" s="52" t="s">
        <v>54</v>
      </c>
      <c r="C49" s="57"/>
      <c r="D49" s="68"/>
      <c r="E49" s="68"/>
      <c r="F49" s="68"/>
      <c r="G49" s="68"/>
      <c r="H49" s="68"/>
      <c r="I49" s="68"/>
      <c r="J49" s="68"/>
      <c r="K49" s="68"/>
      <c r="L49" s="68"/>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IA49" s="21">
        <v>6</v>
      </c>
      <c r="IB49" s="21" t="s">
        <v>54</v>
      </c>
      <c r="IE49" s="22"/>
      <c r="IF49" s="22"/>
      <c r="IG49" s="22"/>
      <c r="IH49" s="22"/>
      <c r="II49" s="22"/>
    </row>
    <row r="50" spans="1:243" s="21" customFormat="1" ht="110.25">
      <c r="A50" s="56">
        <v>6.01</v>
      </c>
      <c r="B50" s="52" t="s">
        <v>116</v>
      </c>
      <c r="C50" s="57"/>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IA50" s="21">
        <v>6.01</v>
      </c>
      <c r="IB50" s="21" t="s">
        <v>116</v>
      </c>
      <c r="IE50" s="22"/>
      <c r="IF50" s="22"/>
      <c r="IG50" s="22"/>
      <c r="IH50" s="22"/>
      <c r="II50" s="22"/>
    </row>
    <row r="51" spans="1:243" s="21" customFormat="1" ht="33" customHeight="1">
      <c r="A51" s="56">
        <v>6.02</v>
      </c>
      <c r="B51" s="52" t="s">
        <v>117</v>
      </c>
      <c r="C51" s="57"/>
      <c r="D51" s="79">
        <v>40</v>
      </c>
      <c r="E51" s="80" t="s">
        <v>43</v>
      </c>
      <c r="F51" s="67">
        <v>436.96</v>
      </c>
      <c r="G51" s="41"/>
      <c r="H51" s="35"/>
      <c r="I51" s="36" t="s">
        <v>33</v>
      </c>
      <c r="J51" s="37">
        <f>IF(I51="Less(-)",-1,1)</f>
        <v>1</v>
      </c>
      <c r="K51" s="35" t="s">
        <v>34</v>
      </c>
      <c r="L51" s="35" t="s">
        <v>4</v>
      </c>
      <c r="M51" s="38"/>
      <c r="N51" s="46"/>
      <c r="O51" s="46"/>
      <c r="P51" s="47"/>
      <c r="Q51" s="46"/>
      <c r="R51" s="46"/>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9">
        <f>total_amount_ba($B$2,$D$2,D51,F51,J51,K51,M51)</f>
        <v>17478.4</v>
      </c>
      <c r="BB51" s="48">
        <f>BA51+SUM(N51:AZ51)</f>
        <v>17478.4</v>
      </c>
      <c r="BC51" s="50" t="str">
        <f>SpellNumber(L51,BB51)</f>
        <v>INR  Seventeen Thousand Four Hundred &amp; Seventy Eight  and Paise Forty Only</v>
      </c>
      <c r="IA51" s="21">
        <v>6.02</v>
      </c>
      <c r="IB51" s="21" t="s">
        <v>117</v>
      </c>
      <c r="ID51" s="21">
        <v>40</v>
      </c>
      <c r="IE51" s="22" t="s">
        <v>43</v>
      </c>
      <c r="IF51" s="22"/>
      <c r="IG51" s="22"/>
      <c r="IH51" s="22"/>
      <c r="II51" s="22"/>
    </row>
    <row r="52" spans="1:243" s="21" customFormat="1" ht="63">
      <c r="A52" s="56">
        <v>6.03</v>
      </c>
      <c r="B52" s="52" t="s">
        <v>118</v>
      </c>
      <c r="C52" s="57"/>
      <c r="D52" s="68"/>
      <c r="E52" s="68"/>
      <c r="F52" s="68"/>
      <c r="G52" s="68"/>
      <c r="H52" s="68"/>
      <c r="I52" s="68"/>
      <c r="J52" s="68"/>
      <c r="K52" s="68"/>
      <c r="L52" s="68"/>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IA52" s="21">
        <v>6.03</v>
      </c>
      <c r="IB52" s="21" t="s">
        <v>118</v>
      </c>
      <c r="IE52" s="22"/>
      <c r="IF52" s="22"/>
      <c r="IG52" s="22"/>
      <c r="IH52" s="22"/>
      <c r="II52" s="22"/>
    </row>
    <row r="53" spans="1:243" s="21" customFormat="1" ht="15.75" customHeight="1">
      <c r="A53" s="56">
        <v>6.04</v>
      </c>
      <c r="B53" s="52" t="s">
        <v>119</v>
      </c>
      <c r="C53" s="57"/>
      <c r="D53" s="79">
        <v>2</v>
      </c>
      <c r="E53" s="80" t="s">
        <v>43</v>
      </c>
      <c r="F53" s="67">
        <v>456.95</v>
      </c>
      <c r="G53" s="41"/>
      <c r="H53" s="35"/>
      <c r="I53" s="36" t="s">
        <v>33</v>
      </c>
      <c r="J53" s="37">
        <f>IF(I53="Less(-)",-1,1)</f>
        <v>1</v>
      </c>
      <c r="K53" s="35" t="s">
        <v>34</v>
      </c>
      <c r="L53" s="35" t="s">
        <v>4</v>
      </c>
      <c r="M53" s="38"/>
      <c r="N53" s="46"/>
      <c r="O53" s="46"/>
      <c r="P53" s="47"/>
      <c r="Q53" s="46"/>
      <c r="R53" s="46"/>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9">
        <f>total_amount_ba($B$2,$D$2,D53,F53,J53,K53,M53)</f>
        <v>913.9</v>
      </c>
      <c r="BB53" s="48">
        <f>BA53+SUM(N53:AZ53)</f>
        <v>913.9</v>
      </c>
      <c r="BC53" s="50" t="str">
        <f>SpellNumber(L53,BB53)</f>
        <v>INR  Nine Hundred &amp; Thirteen  and Paise Ninety Only</v>
      </c>
      <c r="IA53" s="21">
        <v>6.04</v>
      </c>
      <c r="IB53" s="21" t="s">
        <v>119</v>
      </c>
      <c r="ID53" s="21">
        <v>2</v>
      </c>
      <c r="IE53" s="22" t="s">
        <v>43</v>
      </c>
      <c r="IF53" s="22"/>
      <c r="IG53" s="22"/>
      <c r="IH53" s="22"/>
      <c r="II53" s="22"/>
    </row>
    <row r="54" spans="1:243" s="21" customFormat="1" ht="47.25">
      <c r="A54" s="56">
        <v>6.05</v>
      </c>
      <c r="B54" s="52" t="s">
        <v>120</v>
      </c>
      <c r="C54" s="57"/>
      <c r="D54" s="68"/>
      <c r="E54" s="68"/>
      <c r="F54" s="68"/>
      <c r="G54" s="68"/>
      <c r="H54" s="68"/>
      <c r="I54" s="68"/>
      <c r="J54" s="68"/>
      <c r="K54" s="68"/>
      <c r="L54" s="68"/>
      <c r="M54" s="68"/>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IA54" s="21">
        <v>6.05</v>
      </c>
      <c r="IB54" s="21" t="s">
        <v>120</v>
      </c>
      <c r="IE54" s="22"/>
      <c r="IF54" s="22"/>
      <c r="IG54" s="22"/>
      <c r="IH54" s="22"/>
      <c r="II54" s="22"/>
    </row>
    <row r="55" spans="1:243" s="21" customFormat="1" ht="15.75" customHeight="1">
      <c r="A55" s="56">
        <v>6.06</v>
      </c>
      <c r="B55" s="52" t="s">
        <v>121</v>
      </c>
      <c r="C55" s="57"/>
      <c r="D55" s="79">
        <v>40</v>
      </c>
      <c r="E55" s="80" t="s">
        <v>83</v>
      </c>
      <c r="F55" s="67">
        <v>65.89</v>
      </c>
      <c r="G55" s="41"/>
      <c r="H55" s="35"/>
      <c r="I55" s="36" t="s">
        <v>33</v>
      </c>
      <c r="J55" s="37">
        <f>IF(I55="Less(-)",-1,1)</f>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total_amount_ba($B$2,$D$2,D55,F55,J55,K55,M55)</f>
        <v>2635.6</v>
      </c>
      <c r="BB55" s="48">
        <f>BA55+SUM(N55:AZ55)</f>
        <v>2635.6</v>
      </c>
      <c r="BC55" s="50" t="str">
        <f>SpellNumber(L55,BB55)</f>
        <v>INR  Two Thousand Six Hundred &amp; Thirty Five  and Paise Sixty Only</v>
      </c>
      <c r="IA55" s="21">
        <v>6.06</v>
      </c>
      <c r="IB55" s="21" t="s">
        <v>121</v>
      </c>
      <c r="ID55" s="21">
        <v>40</v>
      </c>
      <c r="IE55" s="22" t="s">
        <v>83</v>
      </c>
      <c r="IF55" s="22"/>
      <c r="IG55" s="22"/>
      <c r="IH55" s="22"/>
      <c r="II55" s="22"/>
    </row>
    <row r="56" spans="1:243" s="21" customFormat="1" ht="15.75" customHeight="1">
      <c r="A56" s="56">
        <v>7</v>
      </c>
      <c r="B56" s="52" t="s">
        <v>122</v>
      </c>
      <c r="C56" s="57"/>
      <c r="D56" s="68"/>
      <c r="E56" s="68"/>
      <c r="F56" s="68"/>
      <c r="G56" s="68"/>
      <c r="H56" s="68"/>
      <c r="I56" s="68"/>
      <c r="J56" s="68"/>
      <c r="K56" s="68"/>
      <c r="L56" s="68"/>
      <c r="M56" s="68"/>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IA56" s="21">
        <v>7</v>
      </c>
      <c r="IB56" s="21" t="s">
        <v>122</v>
      </c>
      <c r="IE56" s="22"/>
      <c r="IF56" s="22"/>
      <c r="IG56" s="22"/>
      <c r="IH56" s="22"/>
      <c r="II56" s="22"/>
    </row>
    <row r="57" spans="1:243" s="21" customFormat="1" ht="94.5">
      <c r="A57" s="56">
        <v>7.01</v>
      </c>
      <c r="B57" s="52" t="s">
        <v>123</v>
      </c>
      <c r="C57" s="57"/>
      <c r="D57" s="68"/>
      <c r="E57" s="68"/>
      <c r="F57" s="68"/>
      <c r="G57" s="68"/>
      <c r="H57" s="68"/>
      <c r="I57" s="68"/>
      <c r="J57" s="68"/>
      <c r="K57" s="68"/>
      <c r="L57" s="68"/>
      <c r="M57" s="68"/>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IA57" s="21">
        <v>7.01</v>
      </c>
      <c r="IB57" s="21" t="s">
        <v>123</v>
      </c>
      <c r="IE57" s="22"/>
      <c r="IF57" s="22"/>
      <c r="IG57" s="22"/>
      <c r="IH57" s="22"/>
      <c r="II57" s="22"/>
    </row>
    <row r="58" spans="1:243" s="21" customFormat="1" ht="15.75" customHeight="1">
      <c r="A58" s="56">
        <v>7.02</v>
      </c>
      <c r="B58" s="52" t="s">
        <v>124</v>
      </c>
      <c r="C58" s="57"/>
      <c r="D58" s="79">
        <v>60</v>
      </c>
      <c r="E58" s="80" t="s">
        <v>83</v>
      </c>
      <c r="F58" s="67">
        <v>208.02</v>
      </c>
      <c r="G58" s="41"/>
      <c r="H58" s="35"/>
      <c r="I58" s="36" t="s">
        <v>33</v>
      </c>
      <c r="J58" s="37">
        <f>IF(I58="Less(-)",-1,1)</f>
        <v>1</v>
      </c>
      <c r="K58" s="35" t="s">
        <v>34</v>
      </c>
      <c r="L58" s="35" t="s">
        <v>4</v>
      </c>
      <c r="M58" s="38"/>
      <c r="N58" s="46"/>
      <c r="O58" s="46"/>
      <c r="P58" s="47"/>
      <c r="Q58" s="46"/>
      <c r="R58" s="46"/>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9">
        <f>total_amount_ba($B$2,$D$2,D58,F58,J58,K58,M58)</f>
        <v>12481.2</v>
      </c>
      <c r="BB58" s="48">
        <f>BA58+SUM(N58:AZ58)</f>
        <v>12481.2</v>
      </c>
      <c r="BC58" s="50" t="str">
        <f>SpellNumber(L58,BB58)</f>
        <v>INR  Twelve Thousand Four Hundred &amp; Eighty One  and Paise Twenty Only</v>
      </c>
      <c r="IA58" s="21">
        <v>7.02</v>
      </c>
      <c r="IB58" s="21" t="s">
        <v>124</v>
      </c>
      <c r="ID58" s="21">
        <v>60</v>
      </c>
      <c r="IE58" s="22" t="s">
        <v>83</v>
      </c>
      <c r="IF58" s="22"/>
      <c r="IG58" s="22"/>
      <c r="IH58" s="22"/>
      <c r="II58" s="22"/>
    </row>
    <row r="59" spans="1:243" s="21" customFormat="1" ht="173.25">
      <c r="A59" s="56">
        <v>7.03</v>
      </c>
      <c r="B59" s="52" t="s">
        <v>125</v>
      </c>
      <c r="C59" s="57"/>
      <c r="D59" s="79">
        <v>1</v>
      </c>
      <c r="E59" s="80" t="s">
        <v>82</v>
      </c>
      <c r="F59" s="67">
        <v>213.99</v>
      </c>
      <c r="G59" s="41"/>
      <c r="H59" s="35"/>
      <c r="I59" s="36" t="s">
        <v>33</v>
      </c>
      <c r="J59" s="37">
        <f>IF(I59="Less(-)",-1,1)</f>
        <v>1</v>
      </c>
      <c r="K59" s="35" t="s">
        <v>34</v>
      </c>
      <c r="L59" s="35" t="s">
        <v>4</v>
      </c>
      <c r="M59" s="38"/>
      <c r="N59" s="46"/>
      <c r="O59" s="46"/>
      <c r="P59" s="47"/>
      <c r="Q59" s="46"/>
      <c r="R59" s="46"/>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9">
        <f>total_amount_ba($B$2,$D$2,D59,F59,J59,K59,M59)</f>
        <v>213.99</v>
      </c>
      <c r="BB59" s="48">
        <f>BA59+SUM(N59:AZ59)</f>
        <v>213.99</v>
      </c>
      <c r="BC59" s="50" t="str">
        <f>SpellNumber(L59,BB59)</f>
        <v>INR  Two Hundred &amp; Thirteen  and Paise Ninety Nine Only</v>
      </c>
      <c r="IA59" s="21">
        <v>7.03</v>
      </c>
      <c r="IB59" s="21" t="s">
        <v>125</v>
      </c>
      <c r="ID59" s="21">
        <v>1</v>
      </c>
      <c r="IE59" s="22" t="s">
        <v>82</v>
      </c>
      <c r="IF59" s="22"/>
      <c r="IG59" s="22"/>
      <c r="IH59" s="22"/>
      <c r="II59" s="22"/>
    </row>
    <row r="60" spans="1:243" s="21" customFormat="1" ht="110.25">
      <c r="A60" s="56">
        <v>7.04</v>
      </c>
      <c r="B60" s="52" t="s">
        <v>126</v>
      </c>
      <c r="C60" s="57"/>
      <c r="D60" s="68"/>
      <c r="E60" s="68"/>
      <c r="F60" s="68"/>
      <c r="G60" s="68"/>
      <c r="H60" s="68"/>
      <c r="I60" s="68"/>
      <c r="J60" s="68"/>
      <c r="K60" s="68"/>
      <c r="L60" s="68"/>
      <c r="M60" s="68"/>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IA60" s="21">
        <v>7.04</v>
      </c>
      <c r="IB60" s="21" t="s">
        <v>126</v>
      </c>
      <c r="IE60" s="22"/>
      <c r="IF60" s="22"/>
      <c r="IG60" s="22"/>
      <c r="IH60" s="22"/>
      <c r="II60" s="22"/>
    </row>
    <row r="61" spans="1:243" s="21" customFormat="1" ht="15.75" customHeight="1">
      <c r="A61" s="56">
        <v>7.05</v>
      </c>
      <c r="B61" s="52" t="s">
        <v>127</v>
      </c>
      <c r="C61" s="57"/>
      <c r="D61" s="79">
        <v>4.5</v>
      </c>
      <c r="E61" s="80" t="s">
        <v>83</v>
      </c>
      <c r="F61" s="67">
        <v>267.47</v>
      </c>
      <c r="G61" s="41"/>
      <c r="H61" s="35"/>
      <c r="I61" s="36" t="s">
        <v>33</v>
      </c>
      <c r="J61" s="37">
        <f>IF(I61="Less(-)",-1,1)</f>
        <v>1</v>
      </c>
      <c r="K61" s="35" t="s">
        <v>34</v>
      </c>
      <c r="L61" s="35" t="s">
        <v>4</v>
      </c>
      <c r="M61" s="38"/>
      <c r="N61" s="46"/>
      <c r="O61" s="46"/>
      <c r="P61" s="47"/>
      <c r="Q61" s="46"/>
      <c r="R61" s="46"/>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9">
        <f>total_amount_ba($B$2,$D$2,D61,F61,J61,K61,M61)</f>
        <v>1203.62</v>
      </c>
      <c r="BB61" s="48">
        <f>BA61+SUM(N61:AZ61)</f>
        <v>1203.62</v>
      </c>
      <c r="BC61" s="50" t="str">
        <f>SpellNumber(L61,BB61)</f>
        <v>INR  One Thousand Two Hundred &amp; Three  and Paise Sixty Two Only</v>
      </c>
      <c r="IA61" s="21">
        <v>7.05</v>
      </c>
      <c r="IB61" s="21" t="s">
        <v>127</v>
      </c>
      <c r="ID61" s="21">
        <v>4.5</v>
      </c>
      <c r="IE61" s="22" t="s">
        <v>83</v>
      </c>
      <c r="IF61" s="22"/>
      <c r="IG61" s="22"/>
      <c r="IH61" s="22"/>
      <c r="II61" s="22"/>
    </row>
    <row r="62" spans="1:243" s="21" customFormat="1" ht="126">
      <c r="A62" s="56">
        <v>7.06</v>
      </c>
      <c r="B62" s="52" t="s">
        <v>128</v>
      </c>
      <c r="C62" s="57"/>
      <c r="D62" s="68"/>
      <c r="E62" s="68"/>
      <c r="F62" s="68"/>
      <c r="G62" s="68"/>
      <c r="H62" s="68"/>
      <c r="I62" s="68"/>
      <c r="J62" s="68"/>
      <c r="K62" s="68"/>
      <c r="L62" s="68"/>
      <c r="M62" s="68"/>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IA62" s="21">
        <v>7.06</v>
      </c>
      <c r="IB62" s="21" t="s">
        <v>128</v>
      </c>
      <c r="IE62" s="22"/>
      <c r="IF62" s="22"/>
      <c r="IG62" s="22"/>
      <c r="IH62" s="22"/>
      <c r="II62" s="22"/>
    </row>
    <row r="63" spans="1:243" s="21" customFormat="1" ht="15.75" customHeight="1">
      <c r="A63" s="56">
        <v>7.07</v>
      </c>
      <c r="B63" s="52" t="s">
        <v>129</v>
      </c>
      <c r="C63" s="57"/>
      <c r="D63" s="68"/>
      <c r="E63" s="68"/>
      <c r="F63" s="68"/>
      <c r="G63" s="68"/>
      <c r="H63" s="68"/>
      <c r="I63" s="68"/>
      <c r="J63" s="68"/>
      <c r="K63" s="68"/>
      <c r="L63" s="68"/>
      <c r="M63" s="68"/>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IA63" s="21">
        <v>7.07</v>
      </c>
      <c r="IB63" s="21" t="s">
        <v>129</v>
      </c>
      <c r="IE63" s="22"/>
      <c r="IF63" s="22"/>
      <c r="IG63" s="22"/>
      <c r="IH63" s="22"/>
      <c r="II63" s="22"/>
    </row>
    <row r="64" spans="1:243" s="21" customFormat="1" ht="15.75" customHeight="1">
      <c r="A64" s="56">
        <v>7.08</v>
      </c>
      <c r="B64" s="52" t="s">
        <v>130</v>
      </c>
      <c r="C64" s="57"/>
      <c r="D64" s="79">
        <v>1</v>
      </c>
      <c r="E64" s="80" t="s">
        <v>82</v>
      </c>
      <c r="F64" s="67">
        <v>165.32</v>
      </c>
      <c r="G64" s="41"/>
      <c r="H64" s="35"/>
      <c r="I64" s="36" t="s">
        <v>33</v>
      </c>
      <c r="J64" s="37">
        <f>IF(I64="Less(-)",-1,1)</f>
        <v>1</v>
      </c>
      <c r="K64" s="35" t="s">
        <v>34</v>
      </c>
      <c r="L64" s="35" t="s">
        <v>4</v>
      </c>
      <c r="M64" s="38"/>
      <c r="N64" s="46"/>
      <c r="O64" s="46"/>
      <c r="P64" s="47"/>
      <c r="Q64" s="46"/>
      <c r="R64" s="46"/>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9">
        <f>total_amount_ba($B$2,$D$2,D64,F64,J64,K64,M64)</f>
        <v>165.32</v>
      </c>
      <c r="BB64" s="48">
        <f>BA64+SUM(N64:AZ64)</f>
        <v>165.32</v>
      </c>
      <c r="BC64" s="50" t="str">
        <f>SpellNumber(L64,BB64)</f>
        <v>INR  One Hundred &amp; Sixty Five  and Paise Thirty Two Only</v>
      </c>
      <c r="IA64" s="21">
        <v>7.08</v>
      </c>
      <c r="IB64" s="21" t="s">
        <v>130</v>
      </c>
      <c r="ID64" s="21">
        <v>1</v>
      </c>
      <c r="IE64" s="22" t="s">
        <v>82</v>
      </c>
      <c r="IF64" s="22"/>
      <c r="IG64" s="22"/>
      <c r="IH64" s="22"/>
      <c r="II64" s="22"/>
    </row>
    <row r="65" spans="1:243" s="21" customFormat="1" ht="15.75" customHeight="1">
      <c r="A65" s="56">
        <v>7.09</v>
      </c>
      <c r="B65" s="52" t="s">
        <v>131</v>
      </c>
      <c r="C65" s="57"/>
      <c r="D65" s="68"/>
      <c r="E65" s="68"/>
      <c r="F65" s="68"/>
      <c r="G65" s="68"/>
      <c r="H65" s="68"/>
      <c r="I65" s="68"/>
      <c r="J65" s="68"/>
      <c r="K65" s="68"/>
      <c r="L65" s="68"/>
      <c r="M65" s="68"/>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IA65" s="21">
        <v>7.09</v>
      </c>
      <c r="IB65" s="21" t="s">
        <v>131</v>
      </c>
      <c r="IE65" s="22"/>
      <c r="IF65" s="22"/>
      <c r="IG65" s="22"/>
      <c r="IH65" s="22"/>
      <c r="II65" s="22"/>
    </row>
    <row r="66" spans="1:243" s="21" customFormat="1" ht="15.75" customHeight="1">
      <c r="A66" s="58">
        <v>7.1</v>
      </c>
      <c r="B66" s="52" t="s">
        <v>132</v>
      </c>
      <c r="C66" s="57"/>
      <c r="D66" s="79">
        <v>1</v>
      </c>
      <c r="E66" s="80" t="s">
        <v>82</v>
      </c>
      <c r="F66" s="67">
        <v>113.85</v>
      </c>
      <c r="G66" s="41"/>
      <c r="H66" s="35"/>
      <c r="I66" s="36" t="s">
        <v>33</v>
      </c>
      <c r="J66" s="37">
        <f>IF(I66="Less(-)",-1,1)</f>
        <v>1</v>
      </c>
      <c r="K66" s="35" t="s">
        <v>34</v>
      </c>
      <c r="L66" s="35" t="s">
        <v>4</v>
      </c>
      <c r="M66" s="38"/>
      <c r="N66" s="46"/>
      <c r="O66" s="46"/>
      <c r="P66" s="47"/>
      <c r="Q66" s="46"/>
      <c r="R66" s="46"/>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9">
        <f>total_amount_ba($B$2,$D$2,D66,F66,J66,K66,M66)</f>
        <v>113.85</v>
      </c>
      <c r="BB66" s="48">
        <f>BA66+SUM(N66:AZ66)</f>
        <v>113.85</v>
      </c>
      <c r="BC66" s="50" t="str">
        <f>SpellNumber(L66,BB66)</f>
        <v>INR  One Hundred &amp; Thirteen  and Paise Eighty Five Only</v>
      </c>
      <c r="IA66" s="21">
        <v>7.1</v>
      </c>
      <c r="IB66" s="21" t="s">
        <v>132</v>
      </c>
      <c r="ID66" s="21">
        <v>1</v>
      </c>
      <c r="IE66" s="22" t="s">
        <v>82</v>
      </c>
      <c r="IF66" s="22"/>
      <c r="IG66" s="22"/>
      <c r="IH66" s="22"/>
      <c r="II66" s="22"/>
    </row>
    <row r="67" spans="1:243" s="21" customFormat="1" ht="15.75" customHeight="1">
      <c r="A67" s="56">
        <v>8</v>
      </c>
      <c r="B67" s="52" t="s">
        <v>48</v>
      </c>
      <c r="C67" s="57"/>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8</v>
      </c>
      <c r="IB67" s="21" t="s">
        <v>48</v>
      </c>
      <c r="IE67" s="22"/>
      <c r="IF67" s="22"/>
      <c r="IG67" s="22"/>
      <c r="IH67" s="22"/>
      <c r="II67" s="22"/>
    </row>
    <row r="68" spans="1:243" s="21" customFormat="1" ht="15.75" customHeight="1">
      <c r="A68" s="56">
        <v>8.01</v>
      </c>
      <c r="B68" s="52" t="s">
        <v>70</v>
      </c>
      <c r="C68" s="57"/>
      <c r="D68" s="68"/>
      <c r="E68" s="68"/>
      <c r="F68" s="68"/>
      <c r="G68" s="68"/>
      <c r="H68" s="68"/>
      <c r="I68" s="68"/>
      <c r="J68" s="68"/>
      <c r="K68" s="68"/>
      <c r="L68" s="68"/>
      <c r="M68" s="68"/>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IA68" s="21">
        <v>8.01</v>
      </c>
      <c r="IB68" s="21" t="s">
        <v>70</v>
      </c>
      <c r="IE68" s="22"/>
      <c r="IF68" s="22"/>
      <c r="IG68" s="22"/>
      <c r="IH68" s="22"/>
      <c r="II68" s="22"/>
    </row>
    <row r="69" spans="1:243" s="21" customFormat="1" ht="15.75" customHeight="1">
      <c r="A69" s="56">
        <v>8.02</v>
      </c>
      <c r="B69" s="52" t="s">
        <v>56</v>
      </c>
      <c r="C69" s="57"/>
      <c r="D69" s="79">
        <v>70</v>
      </c>
      <c r="E69" s="80" t="s">
        <v>43</v>
      </c>
      <c r="F69" s="67">
        <v>231.08</v>
      </c>
      <c r="G69" s="41"/>
      <c r="H69" s="35"/>
      <c r="I69" s="36" t="s">
        <v>33</v>
      </c>
      <c r="J69" s="37">
        <f>IF(I69="Less(-)",-1,1)</f>
        <v>1</v>
      </c>
      <c r="K69" s="35" t="s">
        <v>34</v>
      </c>
      <c r="L69" s="35" t="s">
        <v>4</v>
      </c>
      <c r="M69" s="38"/>
      <c r="N69" s="46"/>
      <c r="O69" s="46"/>
      <c r="P69" s="47"/>
      <c r="Q69" s="46"/>
      <c r="R69" s="46"/>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9">
        <f>total_amount_ba($B$2,$D$2,D69,F69,J69,K69,M69)</f>
        <v>16175.6</v>
      </c>
      <c r="BB69" s="48">
        <f>BA69+SUM(N69:AZ69)</f>
        <v>16175.6</v>
      </c>
      <c r="BC69" s="50" t="str">
        <f>SpellNumber(L69,BB69)</f>
        <v>INR  Sixteen Thousand One Hundred &amp; Seventy Five  and Paise Sixty Only</v>
      </c>
      <c r="IA69" s="21">
        <v>8.02</v>
      </c>
      <c r="IB69" s="21" t="s">
        <v>56</v>
      </c>
      <c r="ID69" s="21">
        <v>70</v>
      </c>
      <c r="IE69" s="22" t="s">
        <v>43</v>
      </c>
      <c r="IF69" s="22"/>
      <c r="IG69" s="22"/>
      <c r="IH69" s="22"/>
      <c r="II69" s="22"/>
    </row>
    <row r="70" spans="1:243" s="21" customFormat="1" ht="31.5">
      <c r="A70" s="56">
        <v>8.03</v>
      </c>
      <c r="B70" s="52" t="s">
        <v>55</v>
      </c>
      <c r="C70" s="57"/>
      <c r="D70" s="68"/>
      <c r="E70" s="68"/>
      <c r="F70" s="68"/>
      <c r="G70" s="68"/>
      <c r="H70" s="68"/>
      <c r="I70" s="68"/>
      <c r="J70" s="68"/>
      <c r="K70" s="68"/>
      <c r="L70" s="68"/>
      <c r="M70" s="68"/>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IA70" s="21">
        <v>8.03</v>
      </c>
      <c r="IB70" s="21" t="s">
        <v>55</v>
      </c>
      <c r="IE70" s="22"/>
      <c r="IF70" s="22"/>
      <c r="IG70" s="22"/>
      <c r="IH70" s="22"/>
      <c r="II70" s="22"/>
    </row>
    <row r="71" spans="1:243" s="21" customFormat="1" ht="15.75" customHeight="1">
      <c r="A71" s="56">
        <v>8.04</v>
      </c>
      <c r="B71" s="52" t="s">
        <v>56</v>
      </c>
      <c r="C71" s="57"/>
      <c r="D71" s="79">
        <v>55</v>
      </c>
      <c r="E71" s="80" t="s">
        <v>43</v>
      </c>
      <c r="F71" s="67">
        <v>266.46</v>
      </c>
      <c r="G71" s="41"/>
      <c r="H71" s="35"/>
      <c r="I71" s="36" t="s">
        <v>33</v>
      </c>
      <c r="J71" s="37">
        <f>IF(I71="Less(-)",-1,1)</f>
        <v>1</v>
      </c>
      <c r="K71" s="35" t="s">
        <v>34</v>
      </c>
      <c r="L71" s="35" t="s">
        <v>4</v>
      </c>
      <c r="M71" s="38"/>
      <c r="N71" s="46"/>
      <c r="O71" s="46"/>
      <c r="P71" s="47"/>
      <c r="Q71" s="46"/>
      <c r="R71" s="46"/>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9">
        <f>total_amount_ba($B$2,$D$2,D71,F71,J71,K71,M71)</f>
        <v>14655.3</v>
      </c>
      <c r="BB71" s="48">
        <f>BA71+SUM(N71:AZ71)</f>
        <v>14655.3</v>
      </c>
      <c r="BC71" s="50" t="str">
        <f>SpellNumber(L71,BB71)</f>
        <v>INR  Fourteen Thousand Six Hundred &amp; Fifty Five  and Paise Thirty Only</v>
      </c>
      <c r="IA71" s="21">
        <v>8.04</v>
      </c>
      <c r="IB71" s="21" t="s">
        <v>56</v>
      </c>
      <c r="ID71" s="21">
        <v>55</v>
      </c>
      <c r="IE71" s="22" t="s">
        <v>43</v>
      </c>
      <c r="IF71" s="22"/>
      <c r="IG71" s="22"/>
      <c r="IH71" s="22"/>
      <c r="II71" s="22"/>
    </row>
    <row r="72" spans="1:243" s="21" customFormat="1" ht="31.5">
      <c r="A72" s="56">
        <v>8.05</v>
      </c>
      <c r="B72" s="52" t="s">
        <v>133</v>
      </c>
      <c r="C72" s="57"/>
      <c r="D72" s="68"/>
      <c r="E72" s="68"/>
      <c r="F72" s="68"/>
      <c r="G72" s="68"/>
      <c r="H72" s="68"/>
      <c r="I72" s="68"/>
      <c r="J72" s="68"/>
      <c r="K72" s="68"/>
      <c r="L72" s="68"/>
      <c r="M72" s="68"/>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IA72" s="21">
        <v>8.05</v>
      </c>
      <c r="IB72" s="21" t="s">
        <v>133</v>
      </c>
      <c r="IE72" s="22"/>
      <c r="IF72" s="22"/>
      <c r="IG72" s="22"/>
      <c r="IH72" s="22"/>
      <c r="II72" s="22"/>
    </row>
    <row r="73" spans="1:243" s="21" customFormat="1" ht="15.75" customHeight="1">
      <c r="A73" s="56">
        <v>8.06</v>
      </c>
      <c r="B73" s="52" t="s">
        <v>134</v>
      </c>
      <c r="C73" s="57"/>
      <c r="D73" s="79">
        <v>30</v>
      </c>
      <c r="E73" s="80" t="s">
        <v>43</v>
      </c>
      <c r="F73" s="67">
        <v>287.81</v>
      </c>
      <c r="G73" s="41"/>
      <c r="H73" s="35"/>
      <c r="I73" s="36" t="s">
        <v>33</v>
      </c>
      <c r="J73" s="37">
        <f>IF(I73="Less(-)",-1,1)</f>
        <v>1</v>
      </c>
      <c r="K73" s="35" t="s">
        <v>34</v>
      </c>
      <c r="L73" s="35" t="s">
        <v>4</v>
      </c>
      <c r="M73" s="38"/>
      <c r="N73" s="46"/>
      <c r="O73" s="46"/>
      <c r="P73" s="47"/>
      <c r="Q73" s="46"/>
      <c r="R73" s="46"/>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9">
        <f>total_amount_ba($B$2,$D$2,D73,F73,J73,K73,M73)</f>
        <v>8634.3</v>
      </c>
      <c r="BB73" s="48">
        <f>BA73+SUM(N73:AZ73)</f>
        <v>8634.3</v>
      </c>
      <c r="BC73" s="50" t="str">
        <f>SpellNumber(L73,BB73)</f>
        <v>INR  Eight Thousand Six Hundred &amp; Thirty Four  and Paise Thirty Only</v>
      </c>
      <c r="IA73" s="21">
        <v>8.06</v>
      </c>
      <c r="IB73" s="21" t="s">
        <v>134</v>
      </c>
      <c r="ID73" s="21">
        <v>30</v>
      </c>
      <c r="IE73" s="22" t="s">
        <v>43</v>
      </c>
      <c r="IF73" s="22"/>
      <c r="IG73" s="22"/>
      <c r="IH73" s="22"/>
      <c r="II73" s="22"/>
    </row>
    <row r="74" spans="1:243" s="21" customFormat="1" ht="15.75" customHeight="1">
      <c r="A74" s="56">
        <v>8.07</v>
      </c>
      <c r="B74" s="52" t="s">
        <v>71</v>
      </c>
      <c r="C74" s="57"/>
      <c r="D74" s="68"/>
      <c r="E74" s="68"/>
      <c r="F74" s="68"/>
      <c r="G74" s="68"/>
      <c r="H74" s="68"/>
      <c r="I74" s="68"/>
      <c r="J74" s="68"/>
      <c r="K74" s="68"/>
      <c r="L74" s="68"/>
      <c r="M74" s="68"/>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IA74" s="21">
        <v>8.07</v>
      </c>
      <c r="IB74" s="21" t="s">
        <v>71</v>
      </c>
      <c r="IE74" s="22"/>
      <c r="IF74" s="22"/>
      <c r="IG74" s="22"/>
      <c r="IH74" s="22"/>
      <c r="II74" s="22"/>
    </row>
    <row r="75" spans="1:243" s="21" customFormat="1" ht="15.75" customHeight="1">
      <c r="A75" s="56">
        <v>8.08</v>
      </c>
      <c r="B75" s="52" t="s">
        <v>72</v>
      </c>
      <c r="C75" s="57"/>
      <c r="D75" s="79">
        <v>10</v>
      </c>
      <c r="E75" s="80" t="s">
        <v>43</v>
      </c>
      <c r="F75" s="67">
        <v>199.34</v>
      </c>
      <c r="G75" s="41"/>
      <c r="H75" s="35"/>
      <c r="I75" s="36" t="s">
        <v>33</v>
      </c>
      <c r="J75" s="37">
        <f>IF(I75="Less(-)",-1,1)</f>
        <v>1</v>
      </c>
      <c r="K75" s="35" t="s">
        <v>34</v>
      </c>
      <c r="L75" s="35" t="s">
        <v>4</v>
      </c>
      <c r="M75" s="38"/>
      <c r="N75" s="46"/>
      <c r="O75" s="46"/>
      <c r="P75" s="47"/>
      <c r="Q75" s="46"/>
      <c r="R75" s="46"/>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9">
        <f>total_amount_ba($B$2,$D$2,D75,F75,J75,K75,M75)</f>
        <v>1993.4</v>
      </c>
      <c r="BB75" s="48">
        <f>BA75+SUM(N75:AZ75)</f>
        <v>1993.4</v>
      </c>
      <c r="BC75" s="50" t="str">
        <f>SpellNumber(L75,BB75)</f>
        <v>INR  One Thousand Nine Hundred &amp; Ninety Three  and Paise Forty Only</v>
      </c>
      <c r="IA75" s="21">
        <v>8.08</v>
      </c>
      <c r="IB75" s="21" t="s">
        <v>72</v>
      </c>
      <c r="ID75" s="21">
        <v>10</v>
      </c>
      <c r="IE75" s="22" t="s">
        <v>43</v>
      </c>
      <c r="IF75" s="22"/>
      <c r="IG75" s="22"/>
      <c r="IH75" s="22"/>
      <c r="II75" s="22"/>
    </row>
    <row r="76" spans="1:243" s="21" customFormat="1" ht="47.25">
      <c r="A76" s="56">
        <v>8.09</v>
      </c>
      <c r="B76" s="52" t="s">
        <v>135</v>
      </c>
      <c r="C76" s="57"/>
      <c r="D76" s="68"/>
      <c r="E76" s="68"/>
      <c r="F76" s="68"/>
      <c r="G76" s="68"/>
      <c r="H76" s="68"/>
      <c r="I76" s="68"/>
      <c r="J76" s="68"/>
      <c r="K76" s="68"/>
      <c r="L76" s="68"/>
      <c r="M76" s="68"/>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IA76" s="21">
        <v>8.09</v>
      </c>
      <c r="IB76" s="21" t="s">
        <v>135</v>
      </c>
      <c r="IE76" s="22"/>
      <c r="IF76" s="22"/>
      <c r="IG76" s="22"/>
      <c r="IH76" s="22"/>
      <c r="II76" s="22"/>
    </row>
    <row r="77" spans="1:243" s="21" customFormat="1" ht="63">
      <c r="A77" s="58">
        <v>8.1</v>
      </c>
      <c r="B77" s="52" t="s">
        <v>136</v>
      </c>
      <c r="C77" s="57"/>
      <c r="D77" s="79">
        <v>140</v>
      </c>
      <c r="E77" s="80" t="s">
        <v>43</v>
      </c>
      <c r="F77" s="67">
        <v>141.3</v>
      </c>
      <c r="G77" s="41"/>
      <c r="H77" s="35"/>
      <c r="I77" s="36" t="s">
        <v>33</v>
      </c>
      <c r="J77" s="37">
        <f>IF(I77="Less(-)",-1,1)</f>
        <v>1</v>
      </c>
      <c r="K77" s="35" t="s">
        <v>34</v>
      </c>
      <c r="L77" s="35" t="s">
        <v>4</v>
      </c>
      <c r="M77" s="38"/>
      <c r="N77" s="46"/>
      <c r="O77" s="46"/>
      <c r="P77" s="47"/>
      <c r="Q77" s="46"/>
      <c r="R77" s="46"/>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9">
        <f>total_amount_ba($B$2,$D$2,D77,F77,J77,K77,M77)</f>
        <v>19782</v>
      </c>
      <c r="BB77" s="48">
        <f>BA77+SUM(N77:AZ77)</f>
        <v>19782</v>
      </c>
      <c r="BC77" s="50" t="str">
        <f>SpellNumber(L77,BB77)</f>
        <v>INR  Nineteen Thousand Seven Hundred &amp; Eighty Two  Only</v>
      </c>
      <c r="IA77" s="21">
        <v>8.1</v>
      </c>
      <c r="IB77" s="21" t="s">
        <v>136</v>
      </c>
      <c r="ID77" s="21">
        <v>140</v>
      </c>
      <c r="IE77" s="22" t="s">
        <v>43</v>
      </c>
      <c r="IF77" s="22"/>
      <c r="IG77" s="22"/>
      <c r="IH77" s="22"/>
      <c r="II77" s="22"/>
    </row>
    <row r="78" spans="1:243" s="21" customFormat="1" ht="47.25">
      <c r="A78" s="56">
        <v>8.11</v>
      </c>
      <c r="B78" s="52" t="s">
        <v>57</v>
      </c>
      <c r="C78" s="57"/>
      <c r="D78" s="68"/>
      <c r="E78" s="68"/>
      <c r="F78" s="68"/>
      <c r="G78" s="68"/>
      <c r="H78" s="68"/>
      <c r="I78" s="68"/>
      <c r="J78" s="68"/>
      <c r="K78" s="68"/>
      <c r="L78" s="68"/>
      <c r="M78" s="68"/>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IA78" s="21">
        <v>8.11</v>
      </c>
      <c r="IB78" s="21" t="s">
        <v>57</v>
      </c>
      <c r="IE78" s="22"/>
      <c r="IF78" s="22"/>
      <c r="IG78" s="22"/>
      <c r="IH78" s="22"/>
      <c r="II78" s="22"/>
    </row>
    <row r="79" spans="1:243" s="21" customFormat="1" ht="15.75" customHeight="1">
      <c r="A79" s="56">
        <v>8.12</v>
      </c>
      <c r="B79" s="52" t="s">
        <v>47</v>
      </c>
      <c r="C79" s="57"/>
      <c r="D79" s="79">
        <v>55</v>
      </c>
      <c r="E79" s="80" t="s">
        <v>43</v>
      </c>
      <c r="F79" s="67">
        <v>106.58</v>
      </c>
      <c r="G79" s="41"/>
      <c r="H79" s="35"/>
      <c r="I79" s="36" t="s">
        <v>33</v>
      </c>
      <c r="J79" s="37">
        <f>IF(I79="Less(-)",-1,1)</f>
        <v>1</v>
      </c>
      <c r="K79" s="35" t="s">
        <v>34</v>
      </c>
      <c r="L79" s="35" t="s">
        <v>4</v>
      </c>
      <c r="M79" s="38"/>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total_amount_ba($B$2,$D$2,D79,F79,J79,K79,M79)</f>
        <v>5861.9</v>
      </c>
      <c r="BB79" s="48">
        <f>BA79+SUM(N79:AZ79)</f>
        <v>5861.9</v>
      </c>
      <c r="BC79" s="50" t="str">
        <f>SpellNumber(L79,BB79)</f>
        <v>INR  Five Thousand Eight Hundred &amp; Sixty One  and Paise Ninety Only</v>
      </c>
      <c r="IA79" s="21">
        <v>8.12</v>
      </c>
      <c r="IB79" s="21" t="s">
        <v>47</v>
      </c>
      <c r="ID79" s="21">
        <v>55</v>
      </c>
      <c r="IE79" s="22" t="s">
        <v>43</v>
      </c>
      <c r="IF79" s="22"/>
      <c r="IG79" s="22"/>
      <c r="IH79" s="22"/>
      <c r="II79" s="22"/>
    </row>
    <row r="80" spans="1:243" s="21" customFormat="1" ht="63">
      <c r="A80" s="56">
        <v>8.13</v>
      </c>
      <c r="B80" s="52" t="s">
        <v>73</v>
      </c>
      <c r="C80" s="57"/>
      <c r="D80" s="68"/>
      <c r="E80" s="68"/>
      <c r="F80" s="68"/>
      <c r="G80" s="68"/>
      <c r="H80" s="68"/>
      <c r="I80" s="68"/>
      <c r="J80" s="68"/>
      <c r="K80" s="68"/>
      <c r="L80" s="68"/>
      <c r="M80" s="68"/>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IA80" s="21">
        <v>8.13</v>
      </c>
      <c r="IB80" s="21" t="s">
        <v>73</v>
      </c>
      <c r="IE80" s="22"/>
      <c r="IF80" s="22"/>
      <c r="IG80" s="22"/>
      <c r="IH80" s="22"/>
      <c r="II80" s="22"/>
    </row>
    <row r="81" spans="1:243" s="21" customFormat="1" ht="15.75" customHeight="1">
      <c r="A81" s="56">
        <v>8.14</v>
      </c>
      <c r="B81" s="52" t="s">
        <v>74</v>
      </c>
      <c r="C81" s="57"/>
      <c r="D81" s="79">
        <v>30</v>
      </c>
      <c r="E81" s="80" t="s">
        <v>43</v>
      </c>
      <c r="F81" s="67">
        <v>70.1</v>
      </c>
      <c r="G81" s="41"/>
      <c r="H81" s="35"/>
      <c r="I81" s="36" t="s">
        <v>33</v>
      </c>
      <c r="J81" s="37">
        <f>IF(I81="Less(-)",-1,1)</f>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total_amount_ba($B$2,$D$2,D81,F81,J81,K81,M81)</f>
        <v>2103</v>
      </c>
      <c r="BB81" s="48">
        <f>BA81+SUM(N81:AZ81)</f>
        <v>2103</v>
      </c>
      <c r="BC81" s="50" t="str">
        <f>SpellNumber(L81,BB81)</f>
        <v>INR  Two Thousand One Hundred &amp; Three  Only</v>
      </c>
      <c r="IA81" s="21">
        <v>8.14</v>
      </c>
      <c r="IB81" s="21" t="s">
        <v>74</v>
      </c>
      <c r="ID81" s="21">
        <v>30</v>
      </c>
      <c r="IE81" s="22" t="s">
        <v>43</v>
      </c>
      <c r="IF81" s="22"/>
      <c r="IG81" s="22"/>
      <c r="IH81" s="22"/>
      <c r="II81" s="22"/>
    </row>
    <row r="82" spans="1:243" s="21" customFormat="1" ht="47.25">
      <c r="A82" s="56">
        <v>8.15</v>
      </c>
      <c r="B82" s="52" t="s">
        <v>75</v>
      </c>
      <c r="C82" s="57"/>
      <c r="D82" s="68"/>
      <c r="E82" s="68"/>
      <c r="F82" s="68"/>
      <c r="G82" s="68"/>
      <c r="H82" s="68"/>
      <c r="I82" s="68"/>
      <c r="J82" s="68"/>
      <c r="K82" s="68"/>
      <c r="L82" s="68"/>
      <c r="M82" s="68"/>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IA82" s="21">
        <v>8.15</v>
      </c>
      <c r="IB82" s="21" t="s">
        <v>75</v>
      </c>
      <c r="IE82" s="22"/>
      <c r="IF82" s="22"/>
      <c r="IG82" s="22"/>
      <c r="IH82" s="22"/>
      <c r="II82" s="22"/>
    </row>
    <row r="83" spans="1:243" s="21" customFormat="1" ht="15.75" customHeight="1">
      <c r="A83" s="56">
        <v>8.16</v>
      </c>
      <c r="B83" s="52" t="s">
        <v>76</v>
      </c>
      <c r="C83" s="57"/>
      <c r="D83" s="79">
        <v>400</v>
      </c>
      <c r="E83" s="80" t="s">
        <v>43</v>
      </c>
      <c r="F83" s="67">
        <v>85.71</v>
      </c>
      <c r="G83" s="41"/>
      <c r="H83" s="35"/>
      <c r="I83" s="36" t="s">
        <v>33</v>
      </c>
      <c r="J83" s="37">
        <f>IF(I83="Less(-)",-1,1)</f>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total_amount_ba($B$2,$D$2,D83,F83,J83,K83,M83)</f>
        <v>34284</v>
      </c>
      <c r="BB83" s="48">
        <f>BA83+SUM(N83:AZ83)</f>
        <v>34284</v>
      </c>
      <c r="BC83" s="50" t="str">
        <f>SpellNumber(L83,BB83)</f>
        <v>INR  Thirty Four Thousand Two Hundred &amp; Eighty Four  Only</v>
      </c>
      <c r="IA83" s="21">
        <v>8.16</v>
      </c>
      <c r="IB83" s="21" t="s">
        <v>76</v>
      </c>
      <c r="ID83" s="21">
        <v>400</v>
      </c>
      <c r="IE83" s="22" t="s">
        <v>43</v>
      </c>
      <c r="IF83" s="22"/>
      <c r="IG83" s="22"/>
      <c r="IH83" s="22"/>
      <c r="II83" s="22"/>
    </row>
    <row r="84" spans="1:243" s="21" customFormat="1" ht="15.75" customHeight="1">
      <c r="A84" s="56">
        <v>9</v>
      </c>
      <c r="B84" s="52" t="s">
        <v>58</v>
      </c>
      <c r="C84" s="57"/>
      <c r="D84" s="68"/>
      <c r="E84" s="68"/>
      <c r="F84" s="68"/>
      <c r="G84" s="68"/>
      <c r="H84" s="68"/>
      <c r="I84" s="68"/>
      <c r="J84" s="68"/>
      <c r="K84" s="68"/>
      <c r="L84" s="68"/>
      <c r="M84" s="68"/>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IA84" s="21">
        <v>9</v>
      </c>
      <c r="IB84" s="21" t="s">
        <v>58</v>
      </c>
      <c r="IE84" s="22"/>
      <c r="IF84" s="22"/>
      <c r="IG84" s="22"/>
      <c r="IH84" s="22"/>
      <c r="II84" s="22"/>
    </row>
    <row r="85" spans="1:243" s="21" customFormat="1" ht="78.75">
      <c r="A85" s="56">
        <v>9.01</v>
      </c>
      <c r="B85" s="52" t="s">
        <v>59</v>
      </c>
      <c r="C85" s="57"/>
      <c r="D85" s="68"/>
      <c r="E85" s="68"/>
      <c r="F85" s="68"/>
      <c r="G85" s="68"/>
      <c r="H85" s="68"/>
      <c r="I85" s="68"/>
      <c r="J85" s="68"/>
      <c r="K85" s="68"/>
      <c r="L85" s="68"/>
      <c r="M85" s="68"/>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IA85" s="21">
        <v>9.01</v>
      </c>
      <c r="IB85" s="21" t="s">
        <v>59</v>
      </c>
      <c r="IE85" s="22"/>
      <c r="IF85" s="22"/>
      <c r="IG85" s="22"/>
      <c r="IH85" s="22"/>
      <c r="II85" s="22"/>
    </row>
    <row r="86" spans="1:243" s="21" customFormat="1" ht="42.75">
      <c r="A86" s="56">
        <v>9.02</v>
      </c>
      <c r="B86" s="52" t="s">
        <v>60</v>
      </c>
      <c r="C86" s="57"/>
      <c r="D86" s="79">
        <v>1.2</v>
      </c>
      <c r="E86" s="80" t="s">
        <v>65</v>
      </c>
      <c r="F86" s="67">
        <v>1523.41</v>
      </c>
      <c r="G86" s="41"/>
      <c r="H86" s="35"/>
      <c r="I86" s="36" t="s">
        <v>33</v>
      </c>
      <c r="J86" s="37">
        <f aca="true" t="shared" si="0" ref="J86:J91">IF(I86="Less(-)",-1,1)</f>
        <v>1</v>
      </c>
      <c r="K86" s="35" t="s">
        <v>34</v>
      </c>
      <c r="L86" s="35" t="s">
        <v>4</v>
      </c>
      <c r="M86" s="38"/>
      <c r="N86" s="46"/>
      <c r="O86" s="46"/>
      <c r="P86" s="47"/>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9">
        <f aca="true" t="shared" si="1" ref="BA86:BA91">total_amount_ba($B$2,$D$2,D86,F86,J86,K86,M86)</f>
        <v>1828.09</v>
      </c>
      <c r="BB86" s="48">
        <f aca="true" t="shared" si="2" ref="BB86:BB91">BA86+SUM(N86:AZ86)</f>
        <v>1828.09</v>
      </c>
      <c r="BC86" s="50" t="str">
        <f aca="true" t="shared" si="3" ref="BC86:BC91">SpellNumber(L86,BB86)</f>
        <v>INR  One Thousand Eight Hundred &amp; Twenty Eight  and Paise Nine Only</v>
      </c>
      <c r="IA86" s="21">
        <v>9.02</v>
      </c>
      <c r="IB86" s="21" t="s">
        <v>60</v>
      </c>
      <c r="ID86" s="21">
        <v>1.2</v>
      </c>
      <c r="IE86" s="22" t="s">
        <v>65</v>
      </c>
      <c r="IF86" s="22"/>
      <c r="IG86" s="22"/>
      <c r="IH86" s="22"/>
      <c r="II86" s="22"/>
    </row>
    <row r="87" spans="1:243" s="21" customFormat="1" ht="31.5">
      <c r="A87" s="56">
        <v>9.03</v>
      </c>
      <c r="B87" s="52" t="s">
        <v>137</v>
      </c>
      <c r="C87" s="57"/>
      <c r="D87" s="79">
        <v>0.6</v>
      </c>
      <c r="E87" s="80" t="s">
        <v>65</v>
      </c>
      <c r="F87" s="67">
        <v>940.64</v>
      </c>
      <c r="G87" s="41"/>
      <c r="H87" s="35"/>
      <c r="I87" s="36" t="s">
        <v>33</v>
      </c>
      <c r="J87" s="37">
        <f t="shared" si="0"/>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 t="shared" si="1"/>
        <v>564.38</v>
      </c>
      <c r="BB87" s="48">
        <f t="shared" si="2"/>
        <v>564.38</v>
      </c>
      <c r="BC87" s="50" t="str">
        <f t="shared" si="3"/>
        <v>INR  Five Hundred &amp; Sixty Four  and Paise Thirty Eight Only</v>
      </c>
      <c r="IA87" s="21">
        <v>9.03</v>
      </c>
      <c r="IB87" s="21" t="s">
        <v>137</v>
      </c>
      <c r="ID87" s="21">
        <v>0.6</v>
      </c>
      <c r="IE87" s="22" t="s">
        <v>65</v>
      </c>
      <c r="IF87" s="22"/>
      <c r="IG87" s="22"/>
      <c r="IH87" s="22"/>
      <c r="II87" s="22"/>
    </row>
    <row r="88" spans="1:243" s="21" customFormat="1" ht="94.5">
      <c r="A88" s="56">
        <v>9.04</v>
      </c>
      <c r="B88" s="52" t="s">
        <v>61</v>
      </c>
      <c r="C88" s="57"/>
      <c r="D88" s="68"/>
      <c r="E88" s="68"/>
      <c r="F88" s="68"/>
      <c r="G88" s="68"/>
      <c r="H88" s="68"/>
      <c r="I88" s="68"/>
      <c r="J88" s="68"/>
      <c r="K88" s="68"/>
      <c r="L88" s="68"/>
      <c r="M88" s="68"/>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IA88" s="21">
        <v>9.04</v>
      </c>
      <c r="IB88" s="21" t="s">
        <v>61</v>
      </c>
      <c r="IE88" s="22"/>
      <c r="IF88" s="22"/>
      <c r="IG88" s="22"/>
      <c r="IH88" s="22"/>
      <c r="II88" s="22"/>
    </row>
    <row r="89" spans="1:243" s="21" customFormat="1" ht="15.75" customHeight="1">
      <c r="A89" s="56">
        <v>9.05</v>
      </c>
      <c r="B89" s="52" t="s">
        <v>62</v>
      </c>
      <c r="C89" s="57"/>
      <c r="D89" s="79">
        <v>2</v>
      </c>
      <c r="E89" s="80" t="s">
        <v>65</v>
      </c>
      <c r="F89" s="67">
        <v>1288.82</v>
      </c>
      <c r="G89" s="41"/>
      <c r="H89" s="35"/>
      <c r="I89" s="36" t="s">
        <v>33</v>
      </c>
      <c r="J89" s="37">
        <f t="shared" si="0"/>
        <v>1</v>
      </c>
      <c r="K89" s="35" t="s">
        <v>34</v>
      </c>
      <c r="L89" s="35" t="s">
        <v>4</v>
      </c>
      <c r="M89" s="38"/>
      <c r="N89" s="46"/>
      <c r="O89" s="46"/>
      <c r="P89" s="47"/>
      <c r="Q89" s="46"/>
      <c r="R89" s="46"/>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9">
        <f t="shared" si="1"/>
        <v>2577.64</v>
      </c>
      <c r="BB89" s="48">
        <f t="shared" si="2"/>
        <v>2577.64</v>
      </c>
      <c r="BC89" s="50" t="str">
        <f t="shared" si="3"/>
        <v>INR  Two Thousand Five Hundred &amp; Seventy Seven  and Paise Sixty Four Only</v>
      </c>
      <c r="IA89" s="21">
        <v>9.05</v>
      </c>
      <c r="IB89" s="21" t="s">
        <v>62</v>
      </c>
      <c r="ID89" s="21">
        <v>2</v>
      </c>
      <c r="IE89" s="22" t="s">
        <v>65</v>
      </c>
      <c r="IF89" s="22"/>
      <c r="IG89" s="22"/>
      <c r="IH89" s="22"/>
      <c r="II89" s="22"/>
    </row>
    <row r="90" spans="1:243" s="21" customFormat="1" ht="78.75">
      <c r="A90" s="56">
        <v>9.06</v>
      </c>
      <c r="B90" s="52" t="s">
        <v>77</v>
      </c>
      <c r="C90" s="57"/>
      <c r="D90" s="79">
        <v>40</v>
      </c>
      <c r="E90" s="80" t="s">
        <v>43</v>
      </c>
      <c r="F90" s="67">
        <v>34.2</v>
      </c>
      <c r="G90" s="41"/>
      <c r="H90" s="35"/>
      <c r="I90" s="36" t="s">
        <v>33</v>
      </c>
      <c r="J90" s="37">
        <f t="shared" si="0"/>
        <v>1</v>
      </c>
      <c r="K90" s="35" t="s">
        <v>34</v>
      </c>
      <c r="L90" s="35" t="s">
        <v>4</v>
      </c>
      <c r="M90" s="38"/>
      <c r="N90" s="46"/>
      <c r="O90" s="46"/>
      <c r="P90" s="47"/>
      <c r="Q90" s="46"/>
      <c r="R90" s="46"/>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9">
        <f t="shared" si="1"/>
        <v>1368</v>
      </c>
      <c r="BB90" s="48">
        <f t="shared" si="2"/>
        <v>1368</v>
      </c>
      <c r="BC90" s="50" t="str">
        <f t="shared" si="3"/>
        <v>INR  One Thousand Three Hundred &amp; Sixty Eight  Only</v>
      </c>
      <c r="IA90" s="21">
        <v>9.06</v>
      </c>
      <c r="IB90" s="21" t="s">
        <v>77</v>
      </c>
      <c r="ID90" s="21">
        <v>40</v>
      </c>
      <c r="IE90" s="22" t="s">
        <v>43</v>
      </c>
      <c r="IF90" s="22"/>
      <c r="IG90" s="22"/>
      <c r="IH90" s="22"/>
      <c r="II90" s="22"/>
    </row>
    <row r="91" spans="1:243" s="21" customFormat="1" ht="141.75">
      <c r="A91" s="56">
        <v>9.07</v>
      </c>
      <c r="B91" s="52" t="s">
        <v>63</v>
      </c>
      <c r="C91" s="57"/>
      <c r="D91" s="79">
        <v>5</v>
      </c>
      <c r="E91" s="80" t="s">
        <v>65</v>
      </c>
      <c r="F91" s="67">
        <v>121.74</v>
      </c>
      <c r="G91" s="41"/>
      <c r="H91" s="35"/>
      <c r="I91" s="36" t="s">
        <v>33</v>
      </c>
      <c r="J91" s="37">
        <f t="shared" si="0"/>
        <v>1</v>
      </c>
      <c r="K91" s="35" t="s">
        <v>34</v>
      </c>
      <c r="L91" s="35" t="s">
        <v>4</v>
      </c>
      <c r="M91" s="38"/>
      <c r="N91" s="46"/>
      <c r="O91" s="46"/>
      <c r="P91" s="47"/>
      <c r="Q91" s="46"/>
      <c r="R91" s="46"/>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9">
        <f t="shared" si="1"/>
        <v>608.7</v>
      </c>
      <c r="BB91" s="48">
        <f t="shared" si="2"/>
        <v>608.7</v>
      </c>
      <c r="BC91" s="50" t="str">
        <f t="shared" si="3"/>
        <v>INR  Six Hundred &amp; Eight  and Paise Seventy Only</v>
      </c>
      <c r="IA91" s="21">
        <v>9.07</v>
      </c>
      <c r="IB91" s="21" t="s">
        <v>63</v>
      </c>
      <c r="ID91" s="21">
        <v>5</v>
      </c>
      <c r="IE91" s="22" t="s">
        <v>65</v>
      </c>
      <c r="IF91" s="22"/>
      <c r="IG91" s="22"/>
      <c r="IH91" s="22"/>
      <c r="II91" s="22"/>
    </row>
    <row r="92" spans="1:243" s="21" customFormat="1" ht="18" customHeight="1">
      <c r="A92" s="56">
        <v>10</v>
      </c>
      <c r="B92" s="52" t="s">
        <v>138</v>
      </c>
      <c r="C92" s="57"/>
      <c r="D92" s="68"/>
      <c r="E92" s="68"/>
      <c r="F92" s="68"/>
      <c r="G92" s="68"/>
      <c r="H92" s="68"/>
      <c r="I92" s="68"/>
      <c r="J92" s="68"/>
      <c r="K92" s="68"/>
      <c r="L92" s="68"/>
      <c r="M92" s="68"/>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IA92" s="21">
        <v>10</v>
      </c>
      <c r="IB92" s="21" t="s">
        <v>138</v>
      </c>
      <c r="IE92" s="22"/>
      <c r="IF92" s="22"/>
      <c r="IG92" s="22"/>
      <c r="IH92" s="22"/>
      <c r="II92" s="22"/>
    </row>
    <row r="93" spans="1:243" s="21" customFormat="1" ht="18" customHeight="1">
      <c r="A93" s="56">
        <v>10.01</v>
      </c>
      <c r="B93" s="52" t="s">
        <v>139</v>
      </c>
      <c r="C93" s="57"/>
      <c r="D93" s="68"/>
      <c r="E93" s="68"/>
      <c r="F93" s="68"/>
      <c r="G93" s="68"/>
      <c r="H93" s="68"/>
      <c r="I93" s="68"/>
      <c r="J93" s="68"/>
      <c r="K93" s="68"/>
      <c r="L93" s="68"/>
      <c r="M93" s="68"/>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IA93" s="21">
        <v>10.01</v>
      </c>
      <c r="IB93" s="21" t="s">
        <v>139</v>
      </c>
      <c r="IE93" s="22"/>
      <c r="IF93" s="22"/>
      <c r="IG93" s="22"/>
      <c r="IH93" s="22"/>
      <c r="II93" s="22"/>
    </row>
    <row r="94" spans="1:243" s="21" customFormat="1" ht="18" customHeight="1">
      <c r="A94" s="56">
        <v>10.02</v>
      </c>
      <c r="B94" s="52" t="s">
        <v>140</v>
      </c>
      <c r="C94" s="57"/>
      <c r="D94" s="68"/>
      <c r="E94" s="68"/>
      <c r="F94" s="68"/>
      <c r="G94" s="68"/>
      <c r="H94" s="68"/>
      <c r="I94" s="68"/>
      <c r="J94" s="68"/>
      <c r="K94" s="68"/>
      <c r="L94" s="68"/>
      <c r="M94" s="68"/>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IA94" s="21">
        <v>10.02</v>
      </c>
      <c r="IB94" s="21" t="s">
        <v>140</v>
      </c>
      <c r="IE94" s="22"/>
      <c r="IF94" s="22"/>
      <c r="IG94" s="22"/>
      <c r="IH94" s="22"/>
      <c r="II94" s="22"/>
    </row>
    <row r="95" spans="1:243" s="21" customFormat="1" ht="30" customHeight="1">
      <c r="A95" s="56">
        <v>10.03</v>
      </c>
      <c r="B95" s="52" t="s">
        <v>141</v>
      </c>
      <c r="C95" s="57"/>
      <c r="D95" s="79">
        <v>4</v>
      </c>
      <c r="E95" s="80" t="s">
        <v>83</v>
      </c>
      <c r="F95" s="67">
        <v>957.65</v>
      </c>
      <c r="G95" s="41"/>
      <c r="H95" s="35"/>
      <c r="I95" s="36" t="s">
        <v>33</v>
      </c>
      <c r="J95" s="37">
        <f>IF(I95="Less(-)",-1,1)</f>
        <v>1</v>
      </c>
      <c r="K95" s="35" t="s">
        <v>34</v>
      </c>
      <c r="L95" s="35" t="s">
        <v>4</v>
      </c>
      <c r="M95" s="38"/>
      <c r="N95" s="46"/>
      <c r="O95" s="46"/>
      <c r="P95" s="47"/>
      <c r="Q95" s="46"/>
      <c r="R95" s="46"/>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9">
        <f>total_amount_ba($B$2,$D$2,D95,F95,J95,K95,M95)</f>
        <v>3830.6</v>
      </c>
      <c r="BB95" s="48">
        <f>BA95+SUM(N95:AZ95)</f>
        <v>3830.6</v>
      </c>
      <c r="BC95" s="50" t="str">
        <f>SpellNumber(L95,BB95)</f>
        <v>INR  Three Thousand Eight Hundred &amp; Thirty  and Paise Sixty Only</v>
      </c>
      <c r="IA95" s="21">
        <v>10.03</v>
      </c>
      <c r="IB95" s="21" t="s">
        <v>141</v>
      </c>
      <c r="ID95" s="21">
        <v>4</v>
      </c>
      <c r="IE95" s="22" t="s">
        <v>83</v>
      </c>
      <c r="IF95" s="22"/>
      <c r="IG95" s="22"/>
      <c r="IH95" s="22"/>
      <c r="II95" s="22"/>
    </row>
    <row r="96" spans="1:243" s="21" customFormat="1" ht="15.75">
      <c r="A96" s="56">
        <v>10.04</v>
      </c>
      <c r="B96" s="52" t="s">
        <v>142</v>
      </c>
      <c r="C96" s="57"/>
      <c r="D96" s="68"/>
      <c r="E96" s="68"/>
      <c r="F96" s="68"/>
      <c r="G96" s="68"/>
      <c r="H96" s="68"/>
      <c r="I96" s="68"/>
      <c r="J96" s="68"/>
      <c r="K96" s="68"/>
      <c r="L96" s="68"/>
      <c r="M96" s="68"/>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IA96" s="21">
        <v>10.04</v>
      </c>
      <c r="IB96" s="21" t="s">
        <v>142</v>
      </c>
      <c r="IE96" s="22"/>
      <c r="IF96" s="22"/>
      <c r="IG96" s="22"/>
      <c r="IH96" s="22"/>
      <c r="II96" s="22"/>
    </row>
    <row r="97" spans="1:243" s="21" customFormat="1" ht="30" customHeight="1">
      <c r="A97" s="56">
        <v>10.05</v>
      </c>
      <c r="B97" s="52" t="s">
        <v>69</v>
      </c>
      <c r="C97" s="57"/>
      <c r="D97" s="68"/>
      <c r="E97" s="68"/>
      <c r="F97" s="68"/>
      <c r="G97" s="68"/>
      <c r="H97" s="68"/>
      <c r="I97" s="68"/>
      <c r="J97" s="68"/>
      <c r="K97" s="68"/>
      <c r="L97" s="68"/>
      <c r="M97" s="68"/>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IA97" s="21">
        <v>10.05</v>
      </c>
      <c r="IB97" s="21" t="s">
        <v>69</v>
      </c>
      <c r="IE97" s="22"/>
      <c r="IF97" s="22"/>
      <c r="IG97" s="22"/>
      <c r="IH97" s="22"/>
      <c r="II97" s="22"/>
    </row>
    <row r="98" spans="1:243" s="21" customFormat="1" ht="30" customHeight="1">
      <c r="A98" s="56">
        <v>10.06</v>
      </c>
      <c r="B98" s="52" t="s">
        <v>143</v>
      </c>
      <c r="C98" s="57"/>
      <c r="D98" s="79">
        <v>1</v>
      </c>
      <c r="E98" s="80" t="s">
        <v>82</v>
      </c>
      <c r="F98" s="67">
        <v>359.01</v>
      </c>
      <c r="G98" s="41"/>
      <c r="H98" s="35"/>
      <c r="I98" s="36" t="s">
        <v>33</v>
      </c>
      <c r="J98" s="37">
        <f>IF(I98="Less(-)",-1,1)</f>
        <v>1</v>
      </c>
      <c r="K98" s="35" t="s">
        <v>34</v>
      </c>
      <c r="L98" s="35" t="s">
        <v>4</v>
      </c>
      <c r="M98" s="38"/>
      <c r="N98" s="46"/>
      <c r="O98" s="46"/>
      <c r="P98" s="47"/>
      <c r="Q98" s="46"/>
      <c r="R98" s="46"/>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9">
        <f>total_amount_ba($B$2,$D$2,D98,F98,J98,K98,M98)</f>
        <v>359.01</v>
      </c>
      <c r="BB98" s="48">
        <f>BA98+SUM(N98:AZ98)</f>
        <v>359.01</v>
      </c>
      <c r="BC98" s="50" t="str">
        <f>SpellNumber(L98,BB98)</f>
        <v>INR  Three Hundred &amp; Fifty Nine  and Paise One Only</v>
      </c>
      <c r="IA98" s="21">
        <v>10.06</v>
      </c>
      <c r="IB98" s="21" t="s">
        <v>143</v>
      </c>
      <c r="ID98" s="21">
        <v>1</v>
      </c>
      <c r="IE98" s="22" t="s">
        <v>82</v>
      </c>
      <c r="IF98" s="22"/>
      <c r="IG98" s="22"/>
      <c r="IH98" s="22"/>
      <c r="II98" s="22"/>
    </row>
    <row r="99" spans="1:243" s="21" customFormat="1" ht="47.25">
      <c r="A99" s="58">
        <v>10.07</v>
      </c>
      <c r="B99" s="52" t="s">
        <v>144</v>
      </c>
      <c r="C99" s="57"/>
      <c r="D99" s="68"/>
      <c r="E99" s="68"/>
      <c r="F99" s="68"/>
      <c r="G99" s="68"/>
      <c r="H99" s="68"/>
      <c r="I99" s="68"/>
      <c r="J99" s="68"/>
      <c r="K99" s="68"/>
      <c r="L99" s="68"/>
      <c r="M99" s="68"/>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IA99" s="21">
        <v>10.07</v>
      </c>
      <c r="IB99" s="21" t="s">
        <v>144</v>
      </c>
      <c r="IE99" s="22"/>
      <c r="IF99" s="22"/>
      <c r="IG99" s="22"/>
      <c r="IH99" s="22"/>
      <c r="II99" s="22"/>
    </row>
    <row r="100" spans="1:243" s="21" customFormat="1" ht="28.5">
      <c r="A100" s="56">
        <v>10.08</v>
      </c>
      <c r="B100" s="52" t="s">
        <v>69</v>
      </c>
      <c r="C100" s="57"/>
      <c r="D100" s="79">
        <v>2</v>
      </c>
      <c r="E100" s="80" t="s">
        <v>82</v>
      </c>
      <c r="F100" s="67">
        <v>422.14</v>
      </c>
      <c r="G100" s="41"/>
      <c r="H100" s="35"/>
      <c r="I100" s="36" t="s">
        <v>33</v>
      </c>
      <c r="J100" s="37">
        <f>IF(I100="Less(-)",-1,1)</f>
        <v>1</v>
      </c>
      <c r="K100" s="35" t="s">
        <v>34</v>
      </c>
      <c r="L100" s="35" t="s">
        <v>4</v>
      </c>
      <c r="M100" s="38"/>
      <c r="N100" s="46"/>
      <c r="O100" s="46"/>
      <c r="P100" s="47"/>
      <c r="Q100" s="46"/>
      <c r="R100" s="46"/>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9">
        <f>total_amount_ba($B$2,$D$2,D100,F100,J100,K100,M100)</f>
        <v>844.28</v>
      </c>
      <c r="BB100" s="48">
        <f>BA100+SUM(N100:AZ100)</f>
        <v>844.28</v>
      </c>
      <c r="BC100" s="50" t="str">
        <f>SpellNumber(L100,BB100)</f>
        <v>INR  Eight Hundred &amp; Forty Four  and Paise Twenty Eight Only</v>
      </c>
      <c r="IA100" s="21">
        <v>10.08</v>
      </c>
      <c r="IB100" s="21" t="s">
        <v>69</v>
      </c>
      <c r="ID100" s="21">
        <v>2</v>
      </c>
      <c r="IE100" s="22" t="s">
        <v>82</v>
      </c>
      <c r="IF100" s="22"/>
      <c r="IG100" s="22"/>
      <c r="IH100" s="22"/>
      <c r="II100" s="22"/>
    </row>
    <row r="101" spans="1:243" s="21" customFormat="1" ht="94.5">
      <c r="A101" s="58">
        <v>10.09</v>
      </c>
      <c r="B101" s="52" t="s">
        <v>145</v>
      </c>
      <c r="C101" s="57"/>
      <c r="D101" s="68"/>
      <c r="E101" s="68"/>
      <c r="F101" s="68"/>
      <c r="G101" s="68"/>
      <c r="H101" s="68"/>
      <c r="I101" s="68"/>
      <c r="J101" s="68"/>
      <c r="K101" s="68"/>
      <c r="L101" s="68"/>
      <c r="M101" s="68"/>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IA101" s="21">
        <v>10.09</v>
      </c>
      <c r="IB101" s="21" t="s">
        <v>145</v>
      </c>
      <c r="IE101" s="22"/>
      <c r="IF101" s="22"/>
      <c r="IG101" s="22"/>
      <c r="IH101" s="22"/>
      <c r="II101" s="22"/>
    </row>
    <row r="102" spans="1:243" s="21" customFormat="1" ht="18.75" customHeight="1">
      <c r="A102" s="58">
        <v>10.1</v>
      </c>
      <c r="B102" s="52" t="s">
        <v>146</v>
      </c>
      <c r="C102" s="57"/>
      <c r="D102" s="68"/>
      <c r="E102" s="68"/>
      <c r="F102" s="68"/>
      <c r="G102" s="68"/>
      <c r="H102" s="68"/>
      <c r="I102" s="68"/>
      <c r="J102" s="68"/>
      <c r="K102" s="68"/>
      <c r="L102" s="68"/>
      <c r="M102" s="68"/>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IA102" s="21">
        <v>10.1</v>
      </c>
      <c r="IB102" s="21" t="s">
        <v>146</v>
      </c>
      <c r="IE102" s="22"/>
      <c r="IF102" s="22"/>
      <c r="IG102" s="22"/>
      <c r="IH102" s="22"/>
      <c r="II102" s="22"/>
    </row>
    <row r="103" spans="1:243" s="21" customFormat="1" ht="30" customHeight="1">
      <c r="A103" s="56">
        <v>10.11</v>
      </c>
      <c r="B103" s="52" t="s">
        <v>147</v>
      </c>
      <c r="C103" s="57"/>
      <c r="D103" s="79">
        <v>1</v>
      </c>
      <c r="E103" s="80" t="s">
        <v>82</v>
      </c>
      <c r="F103" s="67">
        <v>1326.22</v>
      </c>
      <c r="G103" s="41"/>
      <c r="H103" s="35"/>
      <c r="I103" s="36" t="s">
        <v>33</v>
      </c>
      <c r="J103" s="37">
        <f>IF(I103="Less(-)",-1,1)</f>
        <v>1</v>
      </c>
      <c r="K103" s="35" t="s">
        <v>34</v>
      </c>
      <c r="L103" s="35" t="s">
        <v>4</v>
      </c>
      <c r="M103" s="38"/>
      <c r="N103" s="46"/>
      <c r="O103" s="46"/>
      <c r="P103" s="47"/>
      <c r="Q103" s="46"/>
      <c r="R103" s="46"/>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9">
        <f>total_amount_ba($B$2,$D$2,D103,F103,J103,K103,M103)</f>
        <v>1326.22</v>
      </c>
      <c r="BB103" s="48">
        <f>BA103+SUM(N103:AZ103)</f>
        <v>1326.22</v>
      </c>
      <c r="BC103" s="50" t="str">
        <f>SpellNumber(L103,BB103)</f>
        <v>INR  One Thousand Three Hundred &amp; Twenty Six  and Paise Twenty Two Only</v>
      </c>
      <c r="IA103" s="21">
        <v>10.11</v>
      </c>
      <c r="IB103" s="21" t="s">
        <v>147</v>
      </c>
      <c r="ID103" s="21">
        <v>1</v>
      </c>
      <c r="IE103" s="22" t="s">
        <v>82</v>
      </c>
      <c r="IF103" s="22"/>
      <c r="IG103" s="22"/>
      <c r="IH103" s="22"/>
      <c r="II103" s="22"/>
    </row>
    <row r="104" spans="1:243" s="21" customFormat="1" ht="16.5" customHeight="1">
      <c r="A104" s="56">
        <v>11</v>
      </c>
      <c r="B104" s="52" t="s">
        <v>148</v>
      </c>
      <c r="C104" s="57"/>
      <c r="D104" s="68"/>
      <c r="E104" s="68"/>
      <c r="F104" s="68"/>
      <c r="G104" s="68"/>
      <c r="H104" s="68"/>
      <c r="I104" s="68"/>
      <c r="J104" s="68"/>
      <c r="K104" s="68"/>
      <c r="L104" s="68"/>
      <c r="M104" s="68"/>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IA104" s="21">
        <v>11</v>
      </c>
      <c r="IB104" s="21" t="s">
        <v>148</v>
      </c>
      <c r="IE104" s="22"/>
      <c r="IF104" s="22"/>
      <c r="IG104" s="22"/>
      <c r="IH104" s="22"/>
      <c r="II104" s="22"/>
    </row>
    <row r="105" spans="1:243" s="21" customFormat="1" ht="49.5" customHeight="1">
      <c r="A105" s="56">
        <v>11.01</v>
      </c>
      <c r="B105" s="52" t="s">
        <v>149</v>
      </c>
      <c r="C105" s="57"/>
      <c r="D105" s="68"/>
      <c r="E105" s="68"/>
      <c r="F105" s="68"/>
      <c r="G105" s="68"/>
      <c r="H105" s="68"/>
      <c r="I105" s="68"/>
      <c r="J105" s="68"/>
      <c r="K105" s="68"/>
      <c r="L105" s="68"/>
      <c r="M105" s="68"/>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IA105" s="21">
        <v>11.01</v>
      </c>
      <c r="IB105" s="21" t="s">
        <v>149</v>
      </c>
      <c r="IE105" s="22"/>
      <c r="IF105" s="22"/>
      <c r="IG105" s="22"/>
      <c r="IH105" s="22"/>
      <c r="II105" s="22"/>
    </row>
    <row r="106" spans="1:243" s="21" customFormat="1" ht="27" customHeight="1">
      <c r="A106" s="56">
        <v>11.02</v>
      </c>
      <c r="B106" s="52" t="s">
        <v>150</v>
      </c>
      <c r="C106" s="57"/>
      <c r="D106" s="79">
        <v>5</v>
      </c>
      <c r="E106" s="80" t="s">
        <v>83</v>
      </c>
      <c r="F106" s="67">
        <v>249.8</v>
      </c>
      <c r="G106" s="41"/>
      <c r="H106" s="35"/>
      <c r="I106" s="36" t="s">
        <v>33</v>
      </c>
      <c r="J106" s="37">
        <f aca="true" t="shared" si="4" ref="J105:J121">IF(I106="Less(-)",-1,1)</f>
        <v>1</v>
      </c>
      <c r="K106" s="35" t="s">
        <v>34</v>
      </c>
      <c r="L106" s="35" t="s">
        <v>4</v>
      </c>
      <c r="M106" s="38"/>
      <c r="N106" s="46"/>
      <c r="O106" s="46"/>
      <c r="P106" s="47"/>
      <c r="Q106" s="46"/>
      <c r="R106" s="46"/>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9">
        <f aca="true" t="shared" si="5" ref="BA105:BA121">total_amount_ba($B$2,$D$2,D106,F106,J106,K106,M106)</f>
        <v>1249</v>
      </c>
      <c r="BB106" s="48">
        <f aca="true" t="shared" si="6" ref="BB105:BB121">BA106+SUM(N106:AZ106)</f>
        <v>1249</v>
      </c>
      <c r="BC106" s="50" t="str">
        <f aca="true" t="shared" si="7" ref="BC105:BC121">SpellNumber(L106,BB106)</f>
        <v>INR  One Thousand Two Hundred &amp; Forty Nine  Only</v>
      </c>
      <c r="IA106" s="21">
        <v>11.02</v>
      </c>
      <c r="IB106" s="21" t="s">
        <v>150</v>
      </c>
      <c r="ID106" s="21">
        <v>5</v>
      </c>
      <c r="IE106" s="22" t="s">
        <v>83</v>
      </c>
      <c r="IF106" s="22"/>
      <c r="IG106" s="22"/>
      <c r="IH106" s="22"/>
      <c r="II106" s="22"/>
    </row>
    <row r="107" spans="1:243" s="21" customFormat="1" ht="30.75" customHeight="1">
      <c r="A107" s="56">
        <v>11.03</v>
      </c>
      <c r="B107" s="52" t="s">
        <v>151</v>
      </c>
      <c r="C107" s="57"/>
      <c r="D107" s="79">
        <v>5</v>
      </c>
      <c r="E107" s="80" t="s">
        <v>83</v>
      </c>
      <c r="F107" s="67">
        <v>301.71</v>
      </c>
      <c r="G107" s="41"/>
      <c r="H107" s="35"/>
      <c r="I107" s="36" t="s">
        <v>33</v>
      </c>
      <c r="J107" s="37">
        <f t="shared" si="4"/>
        <v>1</v>
      </c>
      <c r="K107" s="35" t="s">
        <v>34</v>
      </c>
      <c r="L107" s="35" t="s">
        <v>4</v>
      </c>
      <c r="M107" s="38"/>
      <c r="N107" s="46"/>
      <c r="O107" s="46"/>
      <c r="P107" s="47"/>
      <c r="Q107" s="46"/>
      <c r="R107" s="46"/>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9">
        <f t="shared" si="5"/>
        <v>1508.55</v>
      </c>
      <c r="BB107" s="48">
        <f t="shared" si="6"/>
        <v>1508.55</v>
      </c>
      <c r="BC107" s="50" t="str">
        <f t="shared" si="7"/>
        <v>INR  One Thousand Five Hundred &amp; Eight  and Paise Fifty Five Only</v>
      </c>
      <c r="IA107" s="21">
        <v>11.03</v>
      </c>
      <c r="IB107" s="21" t="s">
        <v>151</v>
      </c>
      <c r="ID107" s="21">
        <v>5</v>
      </c>
      <c r="IE107" s="22" t="s">
        <v>83</v>
      </c>
      <c r="IF107" s="22"/>
      <c r="IG107" s="22"/>
      <c r="IH107" s="22"/>
      <c r="II107" s="22"/>
    </row>
    <row r="108" spans="1:243" s="21" customFormat="1" ht="63">
      <c r="A108" s="56">
        <v>11.04</v>
      </c>
      <c r="B108" s="52" t="s">
        <v>152</v>
      </c>
      <c r="C108" s="57"/>
      <c r="D108" s="68"/>
      <c r="E108" s="68"/>
      <c r="F108" s="68"/>
      <c r="G108" s="68"/>
      <c r="H108" s="68"/>
      <c r="I108" s="68"/>
      <c r="J108" s="68"/>
      <c r="K108" s="68"/>
      <c r="L108" s="68"/>
      <c r="M108" s="68"/>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IA108" s="21">
        <v>11.04</v>
      </c>
      <c r="IB108" s="21" t="s">
        <v>152</v>
      </c>
      <c r="IE108" s="22"/>
      <c r="IF108" s="22"/>
      <c r="IG108" s="22"/>
      <c r="IH108" s="22"/>
      <c r="II108" s="22"/>
    </row>
    <row r="109" spans="1:243" s="21" customFormat="1" ht="30.75" customHeight="1">
      <c r="A109" s="56">
        <v>11.05</v>
      </c>
      <c r="B109" s="52" t="s">
        <v>153</v>
      </c>
      <c r="C109" s="57"/>
      <c r="D109" s="79">
        <v>1</v>
      </c>
      <c r="E109" s="80" t="s">
        <v>82</v>
      </c>
      <c r="F109" s="67">
        <v>206.71</v>
      </c>
      <c r="G109" s="41"/>
      <c r="H109" s="35"/>
      <c r="I109" s="36" t="s">
        <v>33</v>
      </c>
      <c r="J109" s="37">
        <f t="shared" si="4"/>
        <v>1</v>
      </c>
      <c r="K109" s="35" t="s">
        <v>34</v>
      </c>
      <c r="L109" s="35" t="s">
        <v>4</v>
      </c>
      <c r="M109" s="38"/>
      <c r="N109" s="46"/>
      <c r="O109" s="46"/>
      <c r="P109" s="47"/>
      <c r="Q109" s="46"/>
      <c r="R109" s="46"/>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9">
        <f t="shared" si="5"/>
        <v>206.71</v>
      </c>
      <c r="BB109" s="48">
        <f t="shared" si="6"/>
        <v>206.71</v>
      </c>
      <c r="BC109" s="50" t="str">
        <f t="shared" si="7"/>
        <v>INR  Two Hundred &amp; Six  and Paise Seventy One Only</v>
      </c>
      <c r="IA109" s="21">
        <v>11.05</v>
      </c>
      <c r="IB109" s="21" t="s">
        <v>153</v>
      </c>
      <c r="ID109" s="21">
        <v>1</v>
      </c>
      <c r="IE109" s="22" t="s">
        <v>82</v>
      </c>
      <c r="IF109" s="22"/>
      <c r="IG109" s="22"/>
      <c r="IH109" s="22"/>
      <c r="II109" s="22"/>
    </row>
    <row r="110" spans="1:243" s="21" customFormat="1" ht="30.75" customHeight="1">
      <c r="A110" s="56">
        <v>11.06</v>
      </c>
      <c r="B110" s="52" t="s">
        <v>154</v>
      </c>
      <c r="C110" s="57"/>
      <c r="D110" s="79">
        <v>1</v>
      </c>
      <c r="E110" s="80" t="s">
        <v>82</v>
      </c>
      <c r="F110" s="67">
        <v>228.98</v>
      </c>
      <c r="G110" s="41"/>
      <c r="H110" s="35"/>
      <c r="I110" s="36" t="s">
        <v>33</v>
      </c>
      <c r="J110" s="37">
        <f t="shared" si="4"/>
        <v>1</v>
      </c>
      <c r="K110" s="35" t="s">
        <v>34</v>
      </c>
      <c r="L110" s="35" t="s">
        <v>4</v>
      </c>
      <c r="M110" s="38"/>
      <c r="N110" s="46"/>
      <c r="O110" s="46"/>
      <c r="P110" s="47"/>
      <c r="Q110" s="46"/>
      <c r="R110" s="46"/>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9">
        <f t="shared" si="5"/>
        <v>228.98</v>
      </c>
      <c r="BB110" s="48">
        <f t="shared" si="6"/>
        <v>228.98</v>
      </c>
      <c r="BC110" s="50" t="str">
        <f t="shared" si="7"/>
        <v>INR  Two Hundred &amp; Twenty Eight  and Paise Ninety Eight Only</v>
      </c>
      <c r="IA110" s="21">
        <v>11.06</v>
      </c>
      <c r="IB110" s="21" t="s">
        <v>154</v>
      </c>
      <c r="ID110" s="21">
        <v>1</v>
      </c>
      <c r="IE110" s="22" t="s">
        <v>82</v>
      </c>
      <c r="IF110" s="22"/>
      <c r="IG110" s="22"/>
      <c r="IH110" s="22"/>
      <c r="II110" s="22"/>
    </row>
    <row r="111" spans="1:243" s="21" customFormat="1" ht="17.25" customHeight="1">
      <c r="A111" s="58">
        <v>12</v>
      </c>
      <c r="B111" s="52" t="s">
        <v>155</v>
      </c>
      <c r="C111" s="57"/>
      <c r="D111" s="68"/>
      <c r="E111" s="68"/>
      <c r="F111" s="68"/>
      <c r="G111" s="68"/>
      <c r="H111" s="68"/>
      <c r="I111" s="68"/>
      <c r="J111" s="68"/>
      <c r="K111" s="68"/>
      <c r="L111" s="68"/>
      <c r="M111" s="68"/>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IA111" s="21">
        <v>12</v>
      </c>
      <c r="IB111" s="21" t="s">
        <v>155</v>
      </c>
      <c r="IE111" s="22"/>
      <c r="IF111" s="22"/>
      <c r="IG111" s="22"/>
      <c r="IH111" s="22"/>
      <c r="II111" s="22"/>
    </row>
    <row r="112" spans="1:243" s="21" customFormat="1" ht="94.5">
      <c r="A112" s="56">
        <v>12.01</v>
      </c>
      <c r="B112" s="52" t="s">
        <v>156</v>
      </c>
      <c r="C112" s="57"/>
      <c r="D112" s="68"/>
      <c r="E112" s="68"/>
      <c r="F112" s="68"/>
      <c r="G112" s="68"/>
      <c r="H112" s="68"/>
      <c r="I112" s="68"/>
      <c r="J112" s="68"/>
      <c r="K112" s="68"/>
      <c r="L112" s="68"/>
      <c r="M112" s="68"/>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IA112" s="21">
        <v>12.01</v>
      </c>
      <c r="IB112" s="21" t="s">
        <v>156</v>
      </c>
      <c r="IE112" s="22"/>
      <c r="IF112" s="22"/>
      <c r="IG112" s="22"/>
      <c r="IH112" s="22"/>
      <c r="II112" s="22"/>
    </row>
    <row r="113" spans="1:243" s="21" customFormat="1" ht="30" customHeight="1">
      <c r="A113" s="56">
        <v>12.02</v>
      </c>
      <c r="B113" s="52" t="s">
        <v>157</v>
      </c>
      <c r="C113" s="57"/>
      <c r="D113" s="79">
        <v>4</v>
      </c>
      <c r="E113" s="80" t="s">
        <v>83</v>
      </c>
      <c r="F113" s="67">
        <v>716.35</v>
      </c>
      <c r="G113" s="41"/>
      <c r="H113" s="35"/>
      <c r="I113" s="36" t="s">
        <v>33</v>
      </c>
      <c r="J113" s="37">
        <f t="shared" si="4"/>
        <v>1</v>
      </c>
      <c r="K113" s="35" t="s">
        <v>34</v>
      </c>
      <c r="L113" s="35" t="s">
        <v>4</v>
      </c>
      <c r="M113" s="38"/>
      <c r="N113" s="46"/>
      <c r="O113" s="46"/>
      <c r="P113" s="47"/>
      <c r="Q113" s="46"/>
      <c r="R113" s="46"/>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9">
        <f t="shared" si="5"/>
        <v>2865.4</v>
      </c>
      <c r="BB113" s="48">
        <f t="shared" si="6"/>
        <v>2865.4</v>
      </c>
      <c r="BC113" s="50" t="str">
        <f t="shared" si="7"/>
        <v>INR  Two Thousand Eight Hundred &amp; Sixty Five  and Paise Forty Only</v>
      </c>
      <c r="IA113" s="21">
        <v>12.02</v>
      </c>
      <c r="IB113" s="21" t="s">
        <v>157</v>
      </c>
      <c r="ID113" s="21">
        <v>4</v>
      </c>
      <c r="IE113" s="22" t="s">
        <v>83</v>
      </c>
      <c r="IF113" s="22"/>
      <c r="IG113" s="22"/>
      <c r="IH113" s="22"/>
      <c r="II113" s="22"/>
    </row>
    <row r="114" spans="1:243" s="21" customFormat="1" ht="189">
      <c r="A114" s="56">
        <v>12.03</v>
      </c>
      <c r="B114" s="52" t="s">
        <v>158</v>
      </c>
      <c r="C114" s="57"/>
      <c r="D114" s="68"/>
      <c r="E114" s="68"/>
      <c r="F114" s="68"/>
      <c r="G114" s="68"/>
      <c r="H114" s="68"/>
      <c r="I114" s="68"/>
      <c r="J114" s="68"/>
      <c r="K114" s="68"/>
      <c r="L114" s="68"/>
      <c r="M114" s="68"/>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IA114" s="21">
        <v>12.03</v>
      </c>
      <c r="IB114" s="21" t="s">
        <v>158</v>
      </c>
      <c r="IE114" s="22"/>
      <c r="IF114" s="22"/>
      <c r="IG114" s="22"/>
      <c r="IH114" s="22"/>
      <c r="II114" s="22"/>
    </row>
    <row r="115" spans="1:243" s="21" customFormat="1" ht="30.75" customHeight="1">
      <c r="A115" s="56">
        <v>12.04</v>
      </c>
      <c r="B115" s="52" t="s">
        <v>159</v>
      </c>
      <c r="C115" s="57"/>
      <c r="D115" s="79">
        <v>1</v>
      </c>
      <c r="E115" s="80" t="s">
        <v>82</v>
      </c>
      <c r="F115" s="67">
        <v>546.69</v>
      </c>
      <c r="G115" s="41"/>
      <c r="H115" s="35"/>
      <c r="I115" s="36" t="s">
        <v>33</v>
      </c>
      <c r="J115" s="37">
        <f t="shared" si="4"/>
        <v>1</v>
      </c>
      <c r="K115" s="35" t="s">
        <v>34</v>
      </c>
      <c r="L115" s="35" t="s">
        <v>4</v>
      </c>
      <c r="M115" s="38"/>
      <c r="N115" s="46"/>
      <c r="O115" s="46"/>
      <c r="P115" s="47"/>
      <c r="Q115" s="46"/>
      <c r="R115" s="46"/>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9">
        <f t="shared" si="5"/>
        <v>546.69</v>
      </c>
      <c r="BB115" s="48">
        <f t="shared" si="6"/>
        <v>546.69</v>
      </c>
      <c r="BC115" s="50" t="str">
        <f t="shared" si="7"/>
        <v>INR  Five Hundred &amp; Forty Six  and Paise Sixty Nine Only</v>
      </c>
      <c r="IA115" s="21">
        <v>12.04</v>
      </c>
      <c r="IB115" s="21" t="s">
        <v>159</v>
      </c>
      <c r="ID115" s="21">
        <v>1</v>
      </c>
      <c r="IE115" s="22" t="s">
        <v>82</v>
      </c>
      <c r="IF115" s="22"/>
      <c r="IG115" s="22"/>
      <c r="IH115" s="22"/>
      <c r="II115" s="22"/>
    </row>
    <row r="116" spans="1:243" s="21" customFormat="1" ht="18" customHeight="1">
      <c r="A116" s="56">
        <v>13</v>
      </c>
      <c r="B116" s="52" t="s">
        <v>78</v>
      </c>
      <c r="C116" s="57"/>
      <c r="D116" s="68"/>
      <c r="E116" s="68"/>
      <c r="F116" s="68"/>
      <c r="G116" s="68"/>
      <c r="H116" s="68"/>
      <c r="I116" s="68"/>
      <c r="J116" s="68"/>
      <c r="K116" s="68"/>
      <c r="L116" s="68"/>
      <c r="M116" s="68"/>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IA116" s="21">
        <v>13</v>
      </c>
      <c r="IB116" s="21" t="s">
        <v>78</v>
      </c>
      <c r="IE116" s="22"/>
      <c r="IF116" s="22"/>
      <c r="IG116" s="22"/>
      <c r="IH116" s="22"/>
      <c r="II116" s="22"/>
    </row>
    <row r="117" spans="1:243" s="21" customFormat="1" ht="94.5">
      <c r="A117" s="58">
        <v>13.01</v>
      </c>
      <c r="B117" s="52" t="s">
        <v>79</v>
      </c>
      <c r="C117" s="57"/>
      <c r="D117" s="68"/>
      <c r="E117" s="68"/>
      <c r="F117" s="68"/>
      <c r="G117" s="68"/>
      <c r="H117" s="68"/>
      <c r="I117" s="68"/>
      <c r="J117" s="68"/>
      <c r="K117" s="68"/>
      <c r="L117" s="68"/>
      <c r="M117" s="68"/>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IA117" s="21">
        <v>13.01</v>
      </c>
      <c r="IB117" s="21" t="s">
        <v>79</v>
      </c>
      <c r="IE117" s="22"/>
      <c r="IF117" s="22"/>
      <c r="IG117" s="22"/>
      <c r="IH117" s="22"/>
      <c r="II117" s="22"/>
    </row>
    <row r="118" spans="1:243" s="21" customFormat="1" ht="33" customHeight="1">
      <c r="A118" s="56">
        <v>13.02</v>
      </c>
      <c r="B118" s="52" t="s">
        <v>80</v>
      </c>
      <c r="C118" s="57"/>
      <c r="D118" s="79">
        <v>2</v>
      </c>
      <c r="E118" s="80" t="s">
        <v>43</v>
      </c>
      <c r="F118" s="67">
        <v>340.64</v>
      </c>
      <c r="G118" s="41"/>
      <c r="H118" s="35"/>
      <c r="I118" s="36" t="s">
        <v>33</v>
      </c>
      <c r="J118" s="37">
        <f t="shared" si="4"/>
        <v>1</v>
      </c>
      <c r="K118" s="35" t="s">
        <v>34</v>
      </c>
      <c r="L118" s="35" t="s">
        <v>4</v>
      </c>
      <c r="M118" s="38"/>
      <c r="N118" s="46"/>
      <c r="O118" s="46"/>
      <c r="P118" s="47"/>
      <c r="Q118" s="46"/>
      <c r="R118" s="46"/>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9">
        <f t="shared" si="5"/>
        <v>681.28</v>
      </c>
      <c r="BB118" s="48">
        <f t="shared" si="6"/>
        <v>681.28</v>
      </c>
      <c r="BC118" s="50" t="str">
        <f t="shared" si="7"/>
        <v>INR  Six Hundred &amp; Eighty One  and Paise Twenty Eight Only</v>
      </c>
      <c r="IA118" s="21">
        <v>13.02</v>
      </c>
      <c r="IB118" s="21" t="s">
        <v>80</v>
      </c>
      <c r="ID118" s="21">
        <v>2</v>
      </c>
      <c r="IE118" s="22" t="s">
        <v>43</v>
      </c>
      <c r="IF118" s="22"/>
      <c r="IG118" s="22"/>
      <c r="IH118" s="22"/>
      <c r="II118" s="22"/>
    </row>
    <row r="119" spans="1:243" s="21" customFormat="1" ht="16.5" customHeight="1">
      <c r="A119" s="56">
        <v>14</v>
      </c>
      <c r="B119" s="52" t="s">
        <v>64</v>
      </c>
      <c r="C119" s="57"/>
      <c r="D119" s="68"/>
      <c r="E119" s="68"/>
      <c r="F119" s="68"/>
      <c r="G119" s="68"/>
      <c r="H119" s="68"/>
      <c r="I119" s="68"/>
      <c r="J119" s="68"/>
      <c r="K119" s="68"/>
      <c r="L119" s="68"/>
      <c r="M119" s="68"/>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IA119" s="21">
        <v>14</v>
      </c>
      <c r="IB119" s="21" t="s">
        <v>64</v>
      </c>
      <c r="IE119" s="22"/>
      <c r="IF119" s="22"/>
      <c r="IG119" s="22"/>
      <c r="IH119" s="22"/>
      <c r="II119" s="22"/>
    </row>
    <row r="120" spans="1:243" s="21" customFormat="1" ht="122.25" customHeight="1">
      <c r="A120" s="56">
        <v>14.01</v>
      </c>
      <c r="B120" s="52" t="s">
        <v>160</v>
      </c>
      <c r="C120" s="57"/>
      <c r="D120" s="79">
        <v>1</v>
      </c>
      <c r="E120" s="80" t="s">
        <v>161</v>
      </c>
      <c r="F120" s="67">
        <v>4942.04</v>
      </c>
      <c r="G120" s="41"/>
      <c r="H120" s="35"/>
      <c r="I120" s="36" t="s">
        <v>33</v>
      </c>
      <c r="J120" s="37">
        <f t="shared" si="4"/>
        <v>1</v>
      </c>
      <c r="K120" s="35" t="s">
        <v>34</v>
      </c>
      <c r="L120" s="35" t="s">
        <v>4</v>
      </c>
      <c r="M120" s="38"/>
      <c r="N120" s="46"/>
      <c r="O120" s="46"/>
      <c r="P120" s="47"/>
      <c r="Q120" s="46"/>
      <c r="R120" s="46"/>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9">
        <f t="shared" si="5"/>
        <v>4942.04</v>
      </c>
      <c r="BB120" s="48">
        <f t="shared" si="6"/>
        <v>4942.04</v>
      </c>
      <c r="BC120" s="50" t="str">
        <f t="shared" si="7"/>
        <v>INR  Four Thousand Nine Hundred &amp; Forty Two  and Paise Four Only</v>
      </c>
      <c r="IA120" s="21">
        <v>14.01</v>
      </c>
      <c r="IB120" s="66" t="s">
        <v>160</v>
      </c>
      <c r="ID120" s="21">
        <v>1</v>
      </c>
      <c r="IE120" s="22" t="s">
        <v>161</v>
      </c>
      <c r="IF120" s="22"/>
      <c r="IG120" s="22"/>
      <c r="IH120" s="22"/>
      <c r="II120" s="22"/>
    </row>
    <row r="121" spans="1:243" s="21" customFormat="1" ht="48" customHeight="1">
      <c r="A121" s="56">
        <v>14.02</v>
      </c>
      <c r="B121" s="52" t="s">
        <v>81</v>
      </c>
      <c r="C121" s="57"/>
      <c r="D121" s="79">
        <v>1</v>
      </c>
      <c r="E121" s="80" t="s">
        <v>84</v>
      </c>
      <c r="F121" s="67">
        <v>58.66</v>
      </c>
      <c r="G121" s="41"/>
      <c r="H121" s="35"/>
      <c r="I121" s="36" t="s">
        <v>33</v>
      </c>
      <c r="J121" s="37">
        <f t="shared" si="4"/>
        <v>1</v>
      </c>
      <c r="K121" s="35" t="s">
        <v>34</v>
      </c>
      <c r="L121" s="35" t="s">
        <v>4</v>
      </c>
      <c r="M121" s="38"/>
      <c r="N121" s="46"/>
      <c r="O121" s="46"/>
      <c r="P121" s="47"/>
      <c r="Q121" s="46"/>
      <c r="R121" s="46"/>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9">
        <f t="shared" si="5"/>
        <v>58.66</v>
      </c>
      <c r="BB121" s="48">
        <f t="shared" si="6"/>
        <v>58.66</v>
      </c>
      <c r="BC121" s="50" t="str">
        <f t="shared" si="7"/>
        <v>INR  Fifty Eight and Paise Sixty Six Only</v>
      </c>
      <c r="IA121" s="21">
        <v>14.02</v>
      </c>
      <c r="IB121" s="21" t="s">
        <v>81</v>
      </c>
      <c r="ID121" s="21">
        <v>1</v>
      </c>
      <c r="IE121" s="22" t="s">
        <v>84</v>
      </c>
      <c r="IF121" s="22"/>
      <c r="IG121" s="22"/>
      <c r="IH121" s="22"/>
      <c r="II121" s="22"/>
    </row>
    <row r="122" spans="1:55" ht="42.75">
      <c r="A122" s="42" t="s">
        <v>35</v>
      </c>
      <c r="B122" s="43"/>
      <c r="C122" s="44"/>
      <c r="D122" s="54"/>
      <c r="E122" s="54"/>
      <c r="F122" s="54"/>
      <c r="G122" s="33"/>
      <c r="H122" s="59"/>
      <c r="I122" s="59"/>
      <c r="J122" s="59"/>
      <c r="K122" s="59"/>
      <c r="L122" s="45"/>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60">
        <f>SUM(BA13:BA121)</f>
        <v>398694.62</v>
      </c>
      <c r="BB122" s="60">
        <f>SUM(BB13:BB121)</f>
        <v>398694.62</v>
      </c>
      <c r="BC122" s="50" t="str">
        <f>SpellNumber($E$2,BB122)</f>
        <v>INR  Three Lakh Ninety Eight Thousand Six Hundred &amp; Ninety Four  and Paise Sixty Two Only</v>
      </c>
    </row>
    <row r="123" spans="1:55" ht="46.5" customHeight="1">
      <c r="A123" s="24" t="s">
        <v>36</v>
      </c>
      <c r="B123" s="25"/>
      <c r="C123" s="26"/>
      <c r="D123" s="61"/>
      <c r="E123" s="62" t="s">
        <v>44</v>
      </c>
      <c r="F123" s="53"/>
      <c r="G123" s="27"/>
      <c r="H123" s="28"/>
      <c r="I123" s="28"/>
      <c r="J123" s="28"/>
      <c r="K123" s="29"/>
      <c r="L123" s="30"/>
      <c r="M123" s="63"/>
      <c r="N123" s="31"/>
      <c r="O123" s="21"/>
      <c r="P123" s="21"/>
      <c r="Q123" s="21"/>
      <c r="R123" s="21"/>
      <c r="S123" s="2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64">
        <f>IF(ISBLANK(F123),0,IF(E123="Excess (+)",ROUND(BA122+(BA122*F123),2),IF(E123="Less (-)",ROUND(BA122+(BA122*F123*(-1)),2),IF(E123="At Par",BA122,0))))</f>
        <v>0</v>
      </c>
      <c r="BB123" s="65">
        <f>ROUND(BA123,0)</f>
        <v>0</v>
      </c>
      <c r="BC123" s="55" t="str">
        <f>SpellNumber($E$2,BB123)</f>
        <v>INR Zero Only</v>
      </c>
    </row>
    <row r="124" spans="1:55" ht="45.75" customHeight="1">
      <c r="A124" s="23" t="s">
        <v>37</v>
      </c>
      <c r="B124" s="23"/>
      <c r="C124" s="70" t="str">
        <f>SpellNumber($E$2,BB123)</f>
        <v>INR Zero Only</v>
      </c>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1"/>
    </row>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8" ht="15"/>
    <row r="1929" ht="15"/>
    <row r="1930" ht="15"/>
    <row r="1931"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1"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sheetData>
  <sheetProtection password="8F23" sheet="1"/>
  <mergeCells count="64">
    <mergeCell ref="D114:BC114"/>
    <mergeCell ref="D116:BC116"/>
    <mergeCell ref="D117:BC117"/>
    <mergeCell ref="D119:BC119"/>
    <mergeCell ref="D102:BC102"/>
    <mergeCell ref="D104:BC104"/>
    <mergeCell ref="D105:BC105"/>
    <mergeCell ref="D108:BC108"/>
    <mergeCell ref="D111:BC111"/>
    <mergeCell ref="D112:BC112"/>
    <mergeCell ref="D93:BC93"/>
    <mergeCell ref="D94:BC94"/>
    <mergeCell ref="D96:BC96"/>
    <mergeCell ref="D97:BC97"/>
    <mergeCell ref="D99:BC99"/>
    <mergeCell ref="D101:BC101"/>
    <mergeCell ref="D80:BC80"/>
    <mergeCell ref="D82:BC82"/>
    <mergeCell ref="D84:BC84"/>
    <mergeCell ref="D85:BC85"/>
    <mergeCell ref="D88:BC88"/>
    <mergeCell ref="D92:BC92"/>
    <mergeCell ref="D68:BC68"/>
    <mergeCell ref="D70:BC70"/>
    <mergeCell ref="D72:BC72"/>
    <mergeCell ref="D74:BC74"/>
    <mergeCell ref="D76:BC76"/>
    <mergeCell ref="D78:BC78"/>
    <mergeCell ref="D56:BC56"/>
    <mergeCell ref="D57:BC57"/>
    <mergeCell ref="D62:BC62"/>
    <mergeCell ref="D63:BC63"/>
    <mergeCell ref="D65:BC65"/>
    <mergeCell ref="D67:BC67"/>
    <mergeCell ref="D41:BC41"/>
    <mergeCell ref="D44:BC44"/>
    <mergeCell ref="D26:BC26"/>
    <mergeCell ref="D36:BC36"/>
    <mergeCell ref="D52:BC52"/>
    <mergeCell ref="D37:BC37"/>
    <mergeCell ref="D39:BC39"/>
    <mergeCell ref="D31:BC31"/>
    <mergeCell ref="D33:BC33"/>
    <mergeCell ref="D13:BC13"/>
    <mergeCell ref="B8:BC8"/>
    <mergeCell ref="C124:BC124"/>
    <mergeCell ref="A1:L1"/>
    <mergeCell ref="A4:BC4"/>
    <mergeCell ref="A5:BC5"/>
    <mergeCell ref="A6:BC6"/>
    <mergeCell ref="A7:BC7"/>
    <mergeCell ref="A9:BC9"/>
    <mergeCell ref="D14:BC14"/>
    <mergeCell ref="D17:BC17"/>
    <mergeCell ref="D19:BC19"/>
    <mergeCell ref="D23:BC23"/>
    <mergeCell ref="D22:BC22"/>
    <mergeCell ref="D16:BC16"/>
    <mergeCell ref="D45:BC45"/>
    <mergeCell ref="D47:BC47"/>
    <mergeCell ref="D49:BC49"/>
    <mergeCell ref="D50:BC50"/>
    <mergeCell ref="D54:BC54"/>
    <mergeCell ref="D60:BC60"/>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3">
      <formula1>IF(E123="Select",-1,IF(E123="At Par",0,0))</formula1>
      <formula2>IF(E123="Select",-1,IF(E123="At Par",0,0.99))</formula2>
    </dataValidation>
    <dataValidation type="list" allowBlank="1" showErrorMessage="1" sqref="E12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3">
      <formula1>0</formula1>
      <formula2>IF(#REF!&lt;&gt;"Select",99.9,0)</formula2>
    </dataValidation>
    <dataValidation allowBlank="1" showInputMessage="1" showErrorMessage="1" promptTitle="Units" prompt="Please enter Units in text" sqref="D15:E15 D18:E18 D20:E21 D24:E25 D27:E30 D32:E32 D34:E35 D38:E38 D40:E40 D42:E43 D46:E46 D48:E48 D51:E51 D53:E53 D55:E55 D58:E59 D61:E61 D64:E64 D66:E66 D69:E69 D71:E71 D73:E73 D75:E75 D77:E77 D79:E79 D81:E81 D83:E83 D86:E87 D89:E91 D95:E95 D98:E98 D100:E100 D103:E103 D106:E107 D109:E110 D113:E113 D115:E115 D118:E118 D120:E121">
      <formula1>0</formula1>
      <formula2>0</formula2>
    </dataValidation>
    <dataValidation type="decimal" allowBlank="1" showInputMessage="1" showErrorMessage="1" promptTitle="Quantity" prompt="Please enter the Quantity for this item. " errorTitle="Invalid Entry" error="Only Numeric Values are allowed. " sqref="F15 F18 F20:F21 F24:F25 F27:F30 F32 F34:F35 F38 F40 F42:F43 F46 F48 F51 F53 F55 F58:F59 F61 F64 F66 F69 F71 F73 F75 F77 F79 F81 F83 F86:F87 F89:F91 F95 F98 F100 F103 F106:F107 F109:F110 F113 F115 F118 F120:F121">
      <formula1>0</formula1>
      <formula2>999999999999999</formula2>
    </dataValidation>
    <dataValidation type="list" allowBlank="1" showErrorMessage="1" sqref="D13:D14 K15 D16:D17 K18 D19 K20:K21 D22:D23 K24:K25 D26 K27:K30 D31 K32 D33 K34:K35 D36:D37 K38 D39 K40 D41 K42:K43 D44:D45 K46 D47 K48 D49:D50 K51 D52 K53 D54 K55 D56:D57 K58:K59 D60 K61 D62:D63 K64 D65 K66 D67:D68 K69 D70 K71 D72 K73 D74 K75 D76 K77 D78 K79 D80 K81 D82 K83 D84:D85 K86:K87 D88 K89:K91 D92:D94 K95 D96:D97 K98 D99 K100 D101:D102 K103 D104:D105 K106:K107 D108 K109:K110 D111:D112 K113 D114 K115 D116:D117 K118 K120:K121 D11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5 G27:H30 G32:H32 G34:H35 G38:H38 G40:H40 G42:H43 G46:H46 G48:H48 G51:H51 G53:H53 G55:H55 G58:H59 G61:H61 G64:H64 G66:H66 G69:H69 G71:H71 G73:H73 G75:H75 G77:H77 G79:H79 G81:H81 G83:H83 G86:H87 G89:H91 G95:H95 G98:H98 G100:H100 G103:H103 G106:H107 G109:H110 G113:H113 G115:H115 G118:H118 G120:H121">
      <formula1>0</formula1>
      <formula2>999999999999999</formula2>
    </dataValidation>
    <dataValidation allowBlank="1" showInputMessage="1" showErrorMessage="1" promptTitle="Addition / Deduction" prompt="Please Choose the correct One" sqref="J15 J18 J20:J21 J24:J25 J27:J30 J32 J34:J35 J38 J40 J42:J43 J46 J48 J51 J53 J55 J58:J59 J61 J64 J66 J69 J71 J73 J75 J77 J79 J81 J83 J86:J87 J89:J91 J95 J98 J100 J103 J106:J107 J109:J110 J113 J115 J118 J120:J121">
      <formula1>0</formula1>
      <formula2>0</formula2>
    </dataValidation>
    <dataValidation type="list" showErrorMessage="1" sqref="I15 I18 I20:I21 I24:I25 I27:I30 I32 I34:I35 I38 I40 I42:I43 I46 I48 I51 I53 I55 I58:I59 I61 I64 I66 I69 I71 I73 I75 I77 I79 I81 I83 I86:I87 I89:I91 I95 I98 I100 I103 I106:I107 I109:I110 I113 I115 I118 I120:I1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5 N27:O30 N32:O32 N34:O35 N38:O38 N40:O40 N42:O43 N46:O46 N48:O48 N51:O51 N53:O53 N55:O55 N58:O59 N61:O61 N64:O64 N66:O66 N69:O69 N71:O71 N73:O73 N75:O75 N77:O77 N79:O79 N81:O81 N83:O83 N86:O87 N89:O91 N95:O95 N98:O98 N100:O100 N103:O103 N106:O107 N109:O110 N113:O113 N115:O115 N118:O118 N120:O1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R25 R27:R30 R32 R34:R35 R38 R40 R42:R43 R46 R48 R51 R53 R55 R58:R59 R61 R64 R66 R69 R71 R73 R75 R77 R79 R81 R83 R86:R87 R89:R91 R95 R98 R100 R103 R106:R107 R109:R110 R113 R115 R118 R120:R1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Q25 Q27:Q30 Q32 Q34:Q35 Q38 Q40 Q42:Q43 Q46 Q48 Q51 Q53 Q55 Q58:Q59 Q61 Q64 Q66 Q69 Q71 Q73 Q75 Q77 Q79 Q81 Q83 Q86:Q87 Q89:Q91 Q95 Q98 Q100 Q103 Q106:Q107 Q109:Q110 Q113 Q115 Q118 Q120:Q1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M25 M27:M30 M32 M34:M35 M38 M40 M42:M43 M46 M48 M51 M53 M55 M58:M59 M61 M64 M66 M69 M71 M73 M75 M77 M79 M81 M83 M86:M87 M89:M91 M95 M98 M100 M103 M106:M107 M109:M110 M113 M115 M118 M120:M121">
      <formula1>0</formula1>
      <formula2>999999999999999</formula2>
    </dataValidation>
    <dataValidation type="list" allowBlank="1" showInputMessage="1" showErrorMessage="1" sqref="L118 L1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21 L12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21">
      <formula1>0</formula1>
      <formula2>0</formula2>
    </dataValidation>
    <dataValidation type="decimal" allowBlank="1" showErrorMessage="1" errorTitle="Invalid Entry" error="Only Numeric Values are allowed. " sqref="A13:A121">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2022-01-25T05:59:19Z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