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'BoQ1'!$A$11:$BC$28</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<sst xmlns="http://schemas.openxmlformats.org/spreadsheetml/2006/main" count="200" uniqueCount="99">
  <si>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</si>
  <si>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</si>
  <si>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</si>
  <si>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</si>
  <si>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</si>
  <si>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</si>
  <si>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</si>
  <si>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</si>
  <si>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</si>
  <si>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</si>
  <si>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</si>
  <si>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</si>
  <si>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</si>
  <si>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</si>
  <si>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</si>
  <si>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</si>
  <si>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</si>
  <si>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</si>
  <si>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</si>
  <si>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</si>
  <si>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</si>
  <si>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</si>
  <si>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</si>
  <si>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</si>
  <si>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</si>
  <si>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</si>
  <si>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</si>
  <si>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</si>
  <si>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</si>
  <si>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</si>
  <si>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</si>
  <si>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</si>
  <si>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</si>
  <si>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</si>
  <si>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</si>
  <si>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</si>
  <si>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</si>
  <si>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</si>
  <si>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</si>
  <si>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</si>
  <si>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</si>
  <si>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</si>
  <si>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</si>
  <si>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</si>
  <si>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</si>
  <si>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</si>
  <si>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</si>
  <si>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</si>
  <si>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</si>
  <si>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</si>
  <si>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</si>
  <si>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</si>
  <si>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</si>
  <si>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</si>
  <si>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</si>
  <si>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</si>
  <si>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</si>
  <si>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</si>
  <si>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</si>
  <si>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</si>
  <si>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</si>
  <si>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cum</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</si>
  <si>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</si>
  <si>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</si>
  <si>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</si>
  <si>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</si>
  <si>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</si>
  <si>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Thermo-Mechanically Treated bars of grade Fe-500D or more.</t>
  </si>
  <si>
    <t>MASONRY WORK</t>
  </si>
  <si>
    <t>ROOFING</t>
  </si>
  <si>
    <t>Tender Inviting Authority: Superintending Engineer, IWD, IIT, Kanpur</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</si>
  <si>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</si>
  <si>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Half brick masonry with common burnt clay F.P.S. (non modular) bricks of class designation 7.5 in superstructure above plinth level up to floor V level.</t>
  </si>
  <si>
    <t>Cement mortar 1:4 (1 cement :4 coarse sand)</t>
  </si>
  <si>
    <t>Two or more coats on new work</t>
  </si>
  <si>
    <t>Shelves (Cast in situ)</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</si>
  <si>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</si>
  <si>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</si>
  <si>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</si>
  <si>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Area of slab over 0.50 sqm</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</si>
  <si>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</si>
  <si>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Distempering with 1st quality acrylic distemper (ready mixed) having VOC content less than 50 gms/litre, of approved manufacturer, of required shade and colour complete, as per manufacturer's specification.</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</si>
  <si>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</si>
  <si>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</si>
  <si>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DISMANTLING AND DEMOLISHING</t>
  </si>
  <si>
    <t>item no.4</t>
  </si>
  <si>
    <t>item no.6</t>
  </si>
  <si>
    <t>item no.7</t>
  </si>
  <si>
    <t>item no.9</t>
  </si>
  <si>
    <t>item no.11</t>
  </si>
  <si>
    <t>item no.12</t>
  </si>
  <si>
    <t>item no.13</t>
  </si>
  <si>
    <t>GI Metal Ceiling  Lay in plain Tegular edge  Global white color tiles of size 595x595 mm, and 0.5 mm thick with 8 mm drop; made of  G I sheet having galvanizing of 100 gms/sqm (both sides inclusive) and electro statically polyester powder coated of thickness 60 microns (minimum), including factory painted after bending.</t>
  </si>
  <si>
    <t>Distempering with 1st quality acrylic distember (Ready mix) having VOC content less than 50 grams/ litre  of approved brand and manufacture to give an even shade :</t>
  </si>
  <si>
    <t>Old work (one or more coats)</t>
  </si>
  <si>
    <t>Dismantling aluminium/ Gypsum partitions, doors, windows, fixed glazing and false ceiling including disposal of unserviceable material and stacking of serviceable material with in 50 meters lead as directed by Engineer-in-charge.</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</si>
  <si>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</si>
  <si>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Name of Work: Replacement of old and damaged false ceiling in GF,FF &amp; SF with corridor wall distempering in BSBE Building.</t>
  </si>
  <si>
    <t>Contract No:   39/C/D2/2021-22/01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</si>
</sst>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8"/>
  <sheetViews>
    <sheetView showGridLines="0" zoomScale="85" zoomScaleNormal="85" zoomScalePageLayoutView="0" workbookViewId="0" topLeftCell="A1">
      <selection activeCell="BI14" sqref="BI14"/>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5" t="str">
        <f>B2&amp;" BoQ"</f>
        <v>Percentage BoQ</v>
      </c>
      <c r="B1" s="65"/>
      <c r="C1" s="65"/>
      <c r="D1" s="65"/>
      <c r="E1" s="65"/>
      <c r="F1" s="65"/>
      <c r="G1" s="65"/>
      <c r="H1" s="65"/>
      <c r="I1" s="65"/>
      <c r="J1" s="65"/>
      <c r="K1" s="65"/>
      <c r="L1" s="6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6" t="s">
        <v>70</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IE4" s="10"/>
      <c r="IF4" s="10"/>
      <c r="IG4" s="10"/>
      <c r="IH4" s="10"/>
      <c r="II4" s="10"/>
    </row>
    <row r="5" spans="1:243" s="9" customFormat="1" ht="38.25" customHeight="1">
      <c r="A5" s="66" t="s">
        <v>97</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IE5" s="10"/>
      <c r="IF5" s="10"/>
      <c r="IG5" s="10"/>
      <c r="IH5" s="10"/>
      <c r="II5" s="10"/>
    </row>
    <row r="6" spans="1:243" s="9" customFormat="1" ht="30.75" customHeight="1">
      <c r="A6" s="66" t="s">
        <v>98</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IE6" s="10"/>
      <c r="IF6" s="10"/>
      <c r="IG6" s="10"/>
      <c r="IH6" s="10"/>
      <c r="II6" s="10"/>
    </row>
    <row r="7" spans="1:243" s="9" customFormat="1" ht="29.25" customHeight="1" hidden="1">
      <c r="A7" s="67" t="s">
        <v>7</v>
      </c>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IE7" s="10"/>
      <c r="IF7" s="10"/>
      <c r="IG7" s="10"/>
      <c r="IH7" s="10"/>
      <c r="II7" s="10"/>
    </row>
    <row r="8" spans="1:243" s="12" customFormat="1" ht="58.5" customHeight="1">
      <c r="A8" s="11" t="s">
        <v>50</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63</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69</v>
      </c>
      <c r="C13" s="39" t="s">
        <v>55</v>
      </c>
      <c r="D13" s="69"/>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1"/>
      <c r="IA13" s="22">
        <v>1</v>
      </c>
      <c r="IB13" s="22" t="s">
        <v>64</v>
      </c>
      <c r="IC13" s="22" t="s">
        <v>55</v>
      </c>
      <c r="IE13" s="23"/>
      <c r="IF13" s="23" t="s">
        <v>34</v>
      </c>
      <c r="IG13" s="23" t="s">
        <v>35</v>
      </c>
      <c r="IH13" s="23">
        <v>10</v>
      </c>
      <c r="II13" s="23" t="s">
        <v>36</v>
      </c>
    </row>
    <row r="14" spans="1:243" s="22" customFormat="1" ht="409.5">
      <c r="A14" s="59">
        <v>1.01</v>
      </c>
      <c r="B14" s="64" t="s">
        <v>80</v>
      </c>
      <c r="C14" s="39" t="s">
        <v>56</v>
      </c>
      <c r="D14" s="69"/>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1"/>
      <c r="IA14" s="22">
        <v>1.01</v>
      </c>
      <c r="IB14" s="22" t="s">
        <v>71</v>
      </c>
      <c r="IC14" s="22" t="s">
        <v>56</v>
      </c>
      <c r="ID14" s="22">
        <v>0.22</v>
      </c>
      <c r="IE14" s="23" t="s">
        <v>61</v>
      </c>
      <c r="IF14" s="23" t="s">
        <v>40</v>
      </c>
      <c r="IG14" s="23" t="s">
        <v>35</v>
      </c>
      <c r="IH14" s="23">
        <v>123.223</v>
      </c>
      <c r="II14" s="23" t="s">
        <v>37</v>
      </c>
    </row>
    <row r="15" spans="1:243" s="22" customFormat="1" ht="123" customHeight="1">
      <c r="A15" s="59">
        <v>1.02</v>
      </c>
      <c r="B15" s="60" t="s">
        <v>92</v>
      </c>
      <c r="C15" s="39" t="s">
        <v>57</v>
      </c>
      <c r="D15" s="61">
        <v>525</v>
      </c>
      <c r="E15" s="62" t="s">
        <v>52</v>
      </c>
      <c r="F15" s="63">
        <v>1319.11</v>
      </c>
      <c r="G15" s="40"/>
      <c r="H15" s="24"/>
      <c r="I15" s="47" t="s">
        <v>38</v>
      </c>
      <c r="J15" s="48">
        <f aca="true" t="shared" si="0" ref="J15:J25">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 aca="true" t="shared" si="1" ref="BA15:BA25">ROUND(total_amount_ba($B$2,$D$2,D15,F15,J15,K15,M15),0)</f>
        <v>692533</v>
      </c>
      <c r="BB15" s="54">
        <f aca="true" t="shared" si="2" ref="BB15:BB25">BA15+SUM(N15:AZ15)</f>
        <v>692533</v>
      </c>
      <c r="BC15" s="50" t="str">
        <f aca="true" t="shared" si="3" ref="BC15:BC25">SpellNumber(L15,BB15)</f>
        <v>INR  Six Lakh Ninety Two Thousand Five Hundred &amp; Thirty Three  Only</v>
      </c>
      <c r="IA15" s="22">
        <v>1.02</v>
      </c>
      <c r="IB15" s="22" t="s">
        <v>65</v>
      </c>
      <c r="IC15" s="22" t="s">
        <v>57</v>
      </c>
      <c r="IE15" s="23"/>
      <c r="IF15" s="23" t="s">
        <v>41</v>
      </c>
      <c r="IG15" s="23" t="s">
        <v>42</v>
      </c>
      <c r="IH15" s="23">
        <v>213</v>
      </c>
      <c r="II15" s="23" t="s">
        <v>37</v>
      </c>
    </row>
    <row r="16" spans="1:243" s="22" customFormat="1" ht="15.75">
      <c r="A16" s="59">
        <v>2</v>
      </c>
      <c r="B16" s="60" t="s">
        <v>53</v>
      </c>
      <c r="C16" s="39" t="s">
        <v>85</v>
      </c>
      <c r="D16" s="69"/>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1"/>
      <c r="IA16" s="22">
        <v>1.03</v>
      </c>
      <c r="IB16" s="22" t="s">
        <v>75</v>
      </c>
      <c r="IC16" s="22" t="s">
        <v>85</v>
      </c>
      <c r="ID16" s="22">
        <v>3.5</v>
      </c>
      <c r="IE16" s="23" t="s">
        <v>52</v>
      </c>
      <c r="IF16" s="23"/>
      <c r="IG16" s="23"/>
      <c r="IH16" s="23"/>
      <c r="II16" s="23"/>
    </row>
    <row r="17" spans="1:243" s="22" customFormat="1" ht="91.5" customHeight="1">
      <c r="A17" s="59">
        <v>2.01</v>
      </c>
      <c r="B17" s="60" t="s">
        <v>81</v>
      </c>
      <c r="C17" s="39" t="s">
        <v>58</v>
      </c>
      <c r="D17" s="69"/>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1"/>
      <c r="IA17" s="22">
        <v>1.04</v>
      </c>
      <c r="IB17" s="22" t="s">
        <v>66</v>
      </c>
      <c r="IC17" s="22" t="s">
        <v>58</v>
      </c>
      <c r="IE17" s="23"/>
      <c r="IF17" s="23"/>
      <c r="IG17" s="23"/>
      <c r="IH17" s="23"/>
      <c r="II17" s="23"/>
    </row>
    <row r="18" spans="1:243" s="22" customFormat="1" ht="28.5">
      <c r="A18" s="59">
        <v>2.02</v>
      </c>
      <c r="B18" s="60" t="s">
        <v>74</v>
      </c>
      <c r="C18" s="39" t="s">
        <v>86</v>
      </c>
      <c r="D18" s="61">
        <v>650</v>
      </c>
      <c r="E18" s="62" t="s">
        <v>52</v>
      </c>
      <c r="F18" s="63">
        <v>76.41</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 t="shared" si="1"/>
        <v>49667</v>
      </c>
      <c r="BB18" s="54">
        <f t="shared" si="2"/>
        <v>49667</v>
      </c>
      <c r="BC18" s="50" t="str">
        <f t="shared" si="3"/>
        <v>INR  Forty Nine Thousand Six Hundred &amp; Sixty Seven  Only</v>
      </c>
      <c r="IA18" s="22">
        <v>1.05</v>
      </c>
      <c r="IB18" s="22" t="s">
        <v>67</v>
      </c>
      <c r="IC18" s="22" t="s">
        <v>86</v>
      </c>
      <c r="ID18" s="22">
        <v>26</v>
      </c>
      <c r="IE18" s="23" t="s">
        <v>62</v>
      </c>
      <c r="IF18" s="23"/>
      <c r="IG18" s="23"/>
      <c r="IH18" s="23"/>
      <c r="II18" s="23"/>
    </row>
    <row r="19" spans="1:243" s="22" customFormat="1" ht="77.25" customHeight="1">
      <c r="A19" s="59">
        <v>2.03</v>
      </c>
      <c r="B19" s="60" t="s">
        <v>82</v>
      </c>
      <c r="C19" s="39" t="s">
        <v>87</v>
      </c>
      <c r="D19" s="61">
        <v>650</v>
      </c>
      <c r="E19" s="62" t="s">
        <v>52</v>
      </c>
      <c r="F19" s="63">
        <v>100.96</v>
      </c>
      <c r="G19" s="40"/>
      <c r="H19" s="24"/>
      <c r="I19" s="47" t="s">
        <v>38</v>
      </c>
      <c r="J19" s="48">
        <f t="shared" si="0"/>
        <v>1</v>
      </c>
      <c r="K19" s="24" t="s">
        <v>39</v>
      </c>
      <c r="L19" s="24" t="s">
        <v>4</v>
      </c>
      <c r="M19" s="41"/>
      <c r="N19" s="24"/>
      <c r="O19" s="24"/>
      <c r="P19" s="46"/>
      <c r="Q19" s="24"/>
      <c r="R19" s="24"/>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53"/>
      <c r="BA19" s="42">
        <f t="shared" si="1"/>
        <v>65624</v>
      </c>
      <c r="BB19" s="54">
        <f t="shared" si="2"/>
        <v>65624</v>
      </c>
      <c r="BC19" s="50" t="str">
        <f t="shared" si="3"/>
        <v>INR  Sixty Five Thousand Six Hundred &amp; Twenty Four  Only</v>
      </c>
      <c r="IA19" s="22">
        <v>2.01</v>
      </c>
      <c r="IB19" s="22" t="s">
        <v>68</v>
      </c>
      <c r="IC19" s="22" t="s">
        <v>87</v>
      </c>
      <c r="IE19" s="23"/>
      <c r="IF19" s="23"/>
      <c r="IG19" s="23"/>
      <c r="IH19" s="23"/>
      <c r="II19" s="23"/>
    </row>
    <row r="20" spans="1:243" s="22" customFormat="1" ht="71.25">
      <c r="A20" s="59">
        <v>2.04</v>
      </c>
      <c r="B20" s="60" t="s">
        <v>93</v>
      </c>
      <c r="C20" s="39" t="s">
        <v>59</v>
      </c>
      <c r="D20" s="69"/>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1"/>
      <c r="IA20" s="22">
        <v>2.02</v>
      </c>
      <c r="IB20" s="22" t="s">
        <v>72</v>
      </c>
      <c r="IC20" s="22" t="s">
        <v>59</v>
      </c>
      <c r="IE20" s="23"/>
      <c r="IF20" s="23" t="s">
        <v>34</v>
      </c>
      <c r="IG20" s="23" t="s">
        <v>43</v>
      </c>
      <c r="IH20" s="23">
        <v>10</v>
      </c>
      <c r="II20" s="23" t="s">
        <v>37</v>
      </c>
    </row>
    <row r="21" spans="1:243" s="22" customFormat="1" ht="28.5">
      <c r="A21" s="59">
        <v>2.05</v>
      </c>
      <c r="B21" s="60" t="s">
        <v>94</v>
      </c>
      <c r="C21" s="39" t="s">
        <v>88</v>
      </c>
      <c r="D21" s="61">
        <v>1300</v>
      </c>
      <c r="E21" s="62" t="s">
        <v>52</v>
      </c>
      <c r="F21" s="63">
        <v>47.61</v>
      </c>
      <c r="G21" s="40"/>
      <c r="H21" s="24"/>
      <c r="I21" s="47" t="s">
        <v>38</v>
      </c>
      <c r="J21" s="48">
        <f t="shared" si="0"/>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3"/>
      <c r="BA21" s="42">
        <f t="shared" si="1"/>
        <v>61893</v>
      </c>
      <c r="BB21" s="54">
        <f t="shared" si="2"/>
        <v>61893</v>
      </c>
      <c r="BC21" s="50" t="str">
        <f t="shared" si="3"/>
        <v>INR  Sixty One Thousand Eight Hundred &amp; Ninety Three  Only</v>
      </c>
      <c r="IA21" s="22">
        <v>2.03</v>
      </c>
      <c r="IB21" s="22" t="s">
        <v>73</v>
      </c>
      <c r="IC21" s="22" t="s">
        <v>88</v>
      </c>
      <c r="ID21" s="22">
        <v>1.6</v>
      </c>
      <c r="IE21" s="23" t="s">
        <v>52</v>
      </c>
      <c r="IF21" s="23"/>
      <c r="IG21" s="23"/>
      <c r="IH21" s="23"/>
      <c r="II21" s="23"/>
    </row>
    <row r="22" spans="1:243" s="22" customFormat="1" ht="85.5">
      <c r="A22" s="59">
        <v>2.06</v>
      </c>
      <c r="B22" s="60" t="s">
        <v>83</v>
      </c>
      <c r="C22" s="39" t="s">
        <v>60</v>
      </c>
      <c r="D22" s="61">
        <v>650</v>
      </c>
      <c r="E22" s="62" t="s">
        <v>52</v>
      </c>
      <c r="F22" s="63">
        <v>16</v>
      </c>
      <c r="G22" s="40"/>
      <c r="H22" s="24"/>
      <c r="I22" s="47" t="s">
        <v>38</v>
      </c>
      <c r="J22" s="48">
        <f t="shared" si="0"/>
        <v>1</v>
      </c>
      <c r="K22" s="24" t="s">
        <v>39</v>
      </c>
      <c r="L22" s="24" t="s">
        <v>4</v>
      </c>
      <c r="M22" s="41"/>
      <c r="N22" s="24"/>
      <c r="O22" s="24"/>
      <c r="P22" s="46"/>
      <c r="Q22" s="24"/>
      <c r="R22" s="2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53"/>
      <c r="BA22" s="42">
        <f t="shared" si="1"/>
        <v>10400</v>
      </c>
      <c r="BB22" s="54">
        <f t="shared" si="2"/>
        <v>10400</v>
      </c>
      <c r="BC22" s="50" t="str">
        <f t="shared" si="3"/>
        <v>INR  Ten Thousand Four Hundred    Only</v>
      </c>
      <c r="IA22" s="22">
        <v>3</v>
      </c>
      <c r="IB22" s="22" t="s">
        <v>76</v>
      </c>
      <c r="IC22" s="22" t="s">
        <v>60</v>
      </c>
      <c r="IE22" s="23"/>
      <c r="IF22" s="23" t="s">
        <v>40</v>
      </c>
      <c r="IG22" s="23" t="s">
        <v>35</v>
      </c>
      <c r="IH22" s="23">
        <v>123.223</v>
      </c>
      <c r="II22" s="23" t="s">
        <v>37</v>
      </c>
    </row>
    <row r="23" spans="1:243" s="22" customFormat="1" ht="15.75">
      <c r="A23" s="59">
        <v>3</v>
      </c>
      <c r="B23" s="60" t="s">
        <v>84</v>
      </c>
      <c r="C23" s="39" t="s">
        <v>89</v>
      </c>
      <c r="D23" s="69"/>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1"/>
      <c r="IA23" s="22">
        <v>3.01</v>
      </c>
      <c r="IB23" s="22" t="s">
        <v>77</v>
      </c>
      <c r="IC23" s="22" t="s">
        <v>89</v>
      </c>
      <c r="IE23" s="23"/>
      <c r="IF23" s="23" t="s">
        <v>44</v>
      </c>
      <c r="IG23" s="23" t="s">
        <v>45</v>
      </c>
      <c r="IH23" s="23">
        <v>10</v>
      </c>
      <c r="II23" s="23" t="s">
        <v>37</v>
      </c>
    </row>
    <row r="24" spans="1:243" s="22" customFormat="1" ht="89.25" customHeight="1">
      <c r="A24" s="59">
        <v>3.01</v>
      </c>
      <c r="B24" s="60" t="s">
        <v>95</v>
      </c>
      <c r="C24" s="39" t="s">
        <v>90</v>
      </c>
      <c r="D24" s="61">
        <v>525</v>
      </c>
      <c r="E24" s="62" t="s">
        <v>52</v>
      </c>
      <c r="F24" s="63">
        <v>36.82</v>
      </c>
      <c r="G24" s="40"/>
      <c r="H24" s="24"/>
      <c r="I24" s="47" t="s">
        <v>38</v>
      </c>
      <c r="J24" s="48">
        <f t="shared" si="0"/>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3"/>
      <c r="BA24" s="42">
        <f t="shared" si="1"/>
        <v>19331</v>
      </c>
      <c r="BB24" s="54">
        <f t="shared" si="2"/>
        <v>19331</v>
      </c>
      <c r="BC24" s="50" t="str">
        <f t="shared" si="3"/>
        <v>INR  Nineteen Thousand Three Hundred &amp; Thirty One  Only</v>
      </c>
      <c r="IA24" s="22">
        <v>3.02</v>
      </c>
      <c r="IB24" s="22" t="s">
        <v>78</v>
      </c>
      <c r="IC24" s="22" t="s">
        <v>90</v>
      </c>
      <c r="IE24" s="23"/>
      <c r="IF24" s="23"/>
      <c r="IG24" s="23"/>
      <c r="IH24" s="23"/>
      <c r="II24" s="23"/>
    </row>
    <row r="25" spans="1:243" s="22" customFormat="1" ht="117.75" customHeight="1">
      <c r="A25" s="59">
        <v>3.02</v>
      </c>
      <c r="B25" s="60" t="s">
        <v>96</v>
      </c>
      <c r="C25" s="39" t="s">
        <v>91</v>
      </c>
      <c r="D25" s="61">
        <v>15</v>
      </c>
      <c r="E25" s="62" t="s">
        <v>61</v>
      </c>
      <c r="F25" s="63">
        <v>121.74</v>
      </c>
      <c r="G25" s="40"/>
      <c r="H25" s="24"/>
      <c r="I25" s="47" t="s">
        <v>38</v>
      </c>
      <c r="J25" s="48">
        <f t="shared" si="0"/>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3"/>
      <c r="BA25" s="42">
        <f t="shared" si="1"/>
        <v>1826</v>
      </c>
      <c r="BB25" s="54">
        <f t="shared" si="2"/>
        <v>1826</v>
      </c>
      <c r="BC25" s="50" t="str">
        <f t="shared" si="3"/>
        <v>INR  One Thousand Eight Hundred &amp; Twenty Six  Only</v>
      </c>
      <c r="IA25" s="22">
        <v>3.03</v>
      </c>
      <c r="IB25" s="22" t="s">
        <v>79</v>
      </c>
      <c r="IC25" s="22" t="s">
        <v>91</v>
      </c>
      <c r="ID25" s="22">
        <v>3.2</v>
      </c>
      <c r="IE25" s="23" t="s">
        <v>52</v>
      </c>
      <c r="IF25" s="23" t="s">
        <v>41</v>
      </c>
      <c r="IG25" s="23" t="s">
        <v>42</v>
      </c>
      <c r="IH25" s="23">
        <v>213</v>
      </c>
      <c r="II25" s="23" t="s">
        <v>37</v>
      </c>
    </row>
    <row r="26" spans="1:55" ht="28.5">
      <c r="A26" s="25" t="s">
        <v>46</v>
      </c>
      <c r="B26" s="26"/>
      <c r="C26" s="27"/>
      <c r="D26" s="43"/>
      <c r="E26" s="43"/>
      <c r="F26" s="43"/>
      <c r="G26" s="43"/>
      <c r="H26" s="55"/>
      <c r="I26" s="55"/>
      <c r="J26" s="55"/>
      <c r="K26" s="55"/>
      <c r="L26" s="56"/>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57">
        <f>SUM(BA13:BA25)</f>
        <v>901274</v>
      </c>
      <c r="BB26" s="58">
        <f>SUM(BB13:BB25)</f>
        <v>901274</v>
      </c>
      <c r="BC26" s="50" t="str">
        <f>SpellNumber(L26,BB26)</f>
        <v>  Nine Lakh One Thousand Two Hundred &amp; Seventy Four  Only</v>
      </c>
    </row>
    <row r="27" spans="1:55" ht="41.25" customHeight="1">
      <c r="A27" s="26" t="s">
        <v>47</v>
      </c>
      <c r="B27" s="28"/>
      <c r="C27" s="29"/>
      <c r="D27" s="30"/>
      <c r="E27" s="44" t="s">
        <v>54</v>
      </c>
      <c r="F27" s="45"/>
      <c r="G27" s="31"/>
      <c r="H27" s="32"/>
      <c r="I27" s="32"/>
      <c r="J27" s="32"/>
      <c r="K27" s="33"/>
      <c r="L27" s="34"/>
      <c r="M27" s="35"/>
      <c r="N27" s="36"/>
      <c r="O27" s="22"/>
      <c r="P27" s="22"/>
      <c r="Q27" s="22"/>
      <c r="R27" s="22"/>
      <c r="S27" s="22"/>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7">
        <f>IF(ISBLANK(F27),0,IF(E27="Excess (+)",ROUND(BA26+(BA26*F27),2),IF(E27="Less (-)",ROUND(BA26+(BA26*F27*(-1)),2),IF(E27="At Par",BA26,0))))</f>
        <v>0</v>
      </c>
      <c r="BB27" s="38">
        <f>ROUND(BA27,0)</f>
        <v>0</v>
      </c>
      <c r="BC27" s="21" t="str">
        <f>SpellNumber($E$2,BB27)</f>
        <v>INR Zero Only</v>
      </c>
    </row>
    <row r="28" spans="1:55" ht="18">
      <c r="A28" s="25" t="s">
        <v>48</v>
      </c>
      <c r="B28" s="25"/>
      <c r="C28" s="73" t="str">
        <f>SpellNumber($E$2,BB27)</f>
        <v>INR Zero Only</v>
      </c>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row>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9" ht="15"/>
    <row r="300" ht="15"/>
    <row r="301" ht="15"/>
    <row r="302" ht="15"/>
    <row r="303" ht="15"/>
    <row r="304" ht="15"/>
    <row r="306" ht="15"/>
    <row r="307" ht="15"/>
    <row r="308" ht="15"/>
    <row r="309" ht="15"/>
    <row r="310" ht="15"/>
    <row r="311" ht="15"/>
    <row r="312" ht="15"/>
    <row r="313" ht="15"/>
    <row r="314" ht="15"/>
    <row r="315" ht="15"/>
    <row r="317" ht="15"/>
    <row r="318" ht="15"/>
    <row r="319" ht="15"/>
    <row r="320" ht="15"/>
    <row r="321" ht="15"/>
    <row r="322" ht="15"/>
    <row r="323" ht="15"/>
  </sheetData>
  <sheetProtection password="9E83" sheet="1"/>
  <autoFilter ref="A11:BC28"/>
  <mergeCells count="14">
    <mergeCell ref="D16:BC16"/>
    <mergeCell ref="D17:BC17"/>
    <mergeCell ref="D20:BC20"/>
    <mergeCell ref="D23:BC23"/>
    <mergeCell ref="A9:BC9"/>
    <mergeCell ref="C28:BC28"/>
    <mergeCell ref="D13:BC13"/>
    <mergeCell ref="D14:BC14"/>
    <mergeCell ref="A1:L1"/>
    <mergeCell ref="A4:BC4"/>
    <mergeCell ref="A5:BC5"/>
    <mergeCell ref="A6:BC6"/>
    <mergeCell ref="A7:BC7"/>
    <mergeCell ref="B8:BC8"/>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7">
      <formula1>IF(E27="Select",-1,IF(E27="At Par",0,0))</formula1>
      <formula2>IF(E27="Select",-1,IF(E27="At Par",0,0.99))</formula2>
    </dataValidation>
    <dataValidation type="list" allowBlank="1" showErrorMessage="1" sqref="E27">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7">
      <formula1>0</formula1>
      <formula2>99.9</formula2>
    </dataValidation>
    <dataValidation type="list" allowBlank="1" showErrorMessage="1" sqref="D13:D14 K15 D16:D17 K18:K19 D20 K21:K22 K24:K25 D23">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9 G21:H22 G24:H25">
      <formula1>0</formula1>
      <formula2>999999999999999</formula2>
    </dataValidation>
    <dataValidation allowBlank="1" showInputMessage="1" showErrorMessage="1" promptTitle="Addition / Deduction" prompt="Please Choose the correct One" sqref="J15 J18:J19 J21:J22 J24:J25">
      <formula1>0</formula1>
      <formula2>0</formula2>
    </dataValidation>
    <dataValidation type="list" showErrorMessage="1" sqref="I15 I18:I19 I21:I22 I24:I2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9 N21:O22 N24:O2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R19 R21:R22 R24:R2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Q19 Q21:Q22 Q24:Q2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M19 M21:M22 M24:M25">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D19 D21:D22 D24:D25">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F19 F21:F22 F24:F25">
      <formula1>0</formula1>
      <formula2>999999999999999</formula2>
    </dataValidation>
    <dataValidation type="list" allowBlank="1" showInputMessage="1" showErrorMessage="1" sqref="L13:L25">
      <formula1>"INR"</formula1>
    </dataValidation>
    <dataValidation allowBlank="1" showInputMessage="1" showErrorMessage="1" promptTitle="Itemcode/Make" prompt="Please enter text" sqref="C13:C25">
      <formula1>0</formula1>
      <formula2>0</formula2>
    </dataValidation>
    <dataValidation type="decimal" allowBlank="1" showInputMessage="1" showErrorMessage="1" errorTitle="Invalid Entry" error="Only Numeric Values are allowed. " sqref="A13:A25">
      <formula1>0</formula1>
      <formula2>999999999999999</formula2>
    </dataValidation>
  </dataValidations>
  <printOptions/>
  <pageMargins left="0.45" right="0.2" top="0.75" bottom="0.7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4" t="s">
        <v>49</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2022-02-17T06:42:50Z</cp:lastPrinted>
  <dcterms:created xsi:type="dcterms:W3CDTF">2009-01-30T06:42:42Z</dcterms:created>
  <dcterms:modified xsi:type="dcterms:W3CDTF">2022-02-17T06:43:28Z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