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'BoQ1'!$A$11:$BC$144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'BoQ1'!$A$1:$BC$144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<sst xmlns="http://schemas.openxmlformats.org/spreadsheetml/2006/main" count="956" uniqueCount="316">
  <si>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</si>
  <si>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</si>
  <si>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</si>
  <si>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</si>
  <si>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</si>
  <si>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</si>
  <si>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</si>
  <si>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</si>
  <si>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</si>
  <si>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</si>
  <si>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</si>
  <si>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</si>
  <si>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</si>
  <si>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</si>
  <si>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</si>
  <si>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</si>
  <si>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</si>
  <si>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</si>
  <si>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</si>
  <si>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</si>
  <si>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</si>
  <si>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</si>
  <si>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</si>
  <si>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</si>
  <si>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</si>
  <si>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</si>
  <si>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</si>
  <si>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</si>
  <si>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</si>
  <si>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</si>
  <si>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</si>
  <si>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</si>
  <si>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</si>
  <si>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</si>
  <si>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</si>
  <si>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</si>
  <si>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</si>
  <si>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</si>
  <si>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</si>
  <si>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</si>
  <si>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</si>
  <si>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</si>
  <si>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</si>
  <si>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</si>
  <si>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</si>
  <si>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</si>
  <si>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</si>
  <si>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</si>
  <si>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</si>
  <si>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</si>
  <si>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</si>
  <si>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</si>
  <si>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</si>
  <si>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</si>
  <si>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</si>
  <si>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</si>
  <si>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</si>
  <si>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</si>
  <si>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</si>
  <si>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</si>
  <si>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</si>
  <si>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</si>
  <si>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</si>
  <si>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</si>
  <si>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</si>
  <si>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</si>
  <si>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</si>
  <si>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</si>
  <si>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</si>
  <si>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</si>
  <si>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</si>
  <si>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</si>
  <si>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</si>
  <si>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</si>
  <si>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</si>
  <si>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</si>
  <si>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Half brick masonry with common burnt clay F.P.S. (non modular) bricks of class designation 7.5 in superstructure above plinth level up to floor V level.</t>
  </si>
  <si>
    <t>Cement mortar 1:4 (1 cement :4 coarse sand)</t>
  </si>
  <si>
    <t>125 mm</t>
  </si>
  <si>
    <t>6 mm cement plaster of mix :</t>
  </si>
  <si>
    <t>1:3 (1 cement : 3 fine sand)</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</si>
  <si>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</si>
  <si>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</si>
  <si>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</si>
  <si>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</si>
  <si>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</si>
  <si>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</si>
  <si>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</si>
  <si>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</si>
  <si>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</si>
  <si>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</si>
  <si>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</si>
  <si>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</si>
  <si>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</si>
  <si>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</si>
  <si>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</si>
  <si>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</si>
  <si>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</si>
  <si>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</si>
  <si>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</si>
  <si>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</si>
  <si>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</si>
  <si>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</si>
  <si>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</si>
  <si>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</si>
  <si>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doors, windows and clerestory windows (steel or wood) shutter including chowkhats, architrave, holdfasts etc. complete and stacking within 50 metres lead :</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</si>
  <si>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</si>
  <si>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</si>
  <si>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</si>
  <si>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</si>
  <si>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</si>
  <si>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</si>
  <si>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WATER SUPPLY</t>
  </si>
  <si>
    <t>15 mm dia nominal bore</t>
  </si>
  <si>
    <t>20 mm dia nominal bore</t>
  </si>
  <si>
    <t>40 mm dia nominal bore</t>
  </si>
  <si>
    <t>Providing and fixing gun metal gate valve with C.I. wheel of approved quality (screwed end) :</t>
  </si>
  <si>
    <t>20 mm nominal bore</t>
  </si>
  <si>
    <t>Providing and fixing G.I. Union in existing G.I. pipe line, cutting and threading the pipe and making long screws, including excavation, refilling the earth or cutting of wall and making good the same complete wherever required :</t>
  </si>
  <si>
    <t>15 mm nominal bore</t>
  </si>
  <si>
    <t>Providing and fixing C.P. brass long body bib cock of approved quality conforming to IS standards and weighing not less than 690 gms.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</si>
  <si>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</si>
  <si>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</si>
  <si>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</si>
  <si>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</si>
  <si>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</si>
  <si>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</si>
  <si>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</si>
  <si>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</si>
  <si>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</si>
  <si>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</si>
  <si>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</si>
  <si>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</si>
  <si>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</si>
  <si>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</si>
  <si>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</si>
  <si>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</si>
  <si>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</si>
  <si>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</si>
  <si>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</si>
  <si>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</si>
  <si>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</si>
  <si>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</si>
  <si>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</si>
  <si>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</si>
  <si>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</si>
  <si>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</si>
  <si>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</si>
  <si>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</si>
  <si>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</si>
  <si>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</si>
  <si>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</si>
  <si>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</si>
  <si>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</si>
  <si>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</si>
  <si>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</si>
  <si>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</si>
  <si>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</si>
  <si>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</si>
  <si>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</si>
  <si>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</si>
  <si>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</si>
  <si>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</si>
  <si>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</si>
  <si>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</si>
  <si>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</si>
  <si>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</si>
  <si>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</si>
  <si>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</si>
  <si>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</si>
  <si>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</si>
  <si>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</si>
  <si>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</si>
  <si>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</si>
  <si>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</si>
  <si>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</si>
  <si>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</si>
  <si>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</si>
  <si>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</si>
  <si>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</si>
  <si>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</si>
  <si>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</si>
  <si>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</si>
  <si>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</si>
  <si>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</si>
  <si>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</si>
  <si>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</si>
  <si>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</si>
  <si>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</si>
  <si>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</si>
  <si>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</si>
  <si>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</si>
  <si>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</si>
  <si>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</si>
  <si>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</si>
  <si>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100 mm</t>
  </si>
  <si>
    <t>STEEL WORK</t>
  </si>
  <si>
    <t>FLOORING</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</si>
  <si>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</si>
  <si>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</si>
  <si>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</si>
  <si>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</si>
  <si>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Of area 3 sq. metres and below</t>
  </si>
  <si>
    <t>Dismantling old plaster or skirting raking out joints and cleaning the surface for plaster including disposal of rubbish to the dumping ground within 50 metres lead.</t>
  </si>
  <si>
    <t>Cutting holes up to 30x30 cm in walls including making good the same:</t>
  </si>
  <si>
    <t>With common burnt clay F.P.S. (non modular) bricks</t>
  </si>
  <si>
    <t>WATER PROOFING</t>
  </si>
  <si>
    <t>Cum</t>
  </si>
  <si>
    <t>CEMENT CONCRETE (CAST IN SITU)</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</si>
  <si>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</si>
  <si>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</si>
  <si>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Lintels, beams, plinth beams, girders, bressumers and cantilevers</t>
  </si>
  <si>
    <t>Columns, Pillars, Piers, Abutments, Posts and Struts</t>
  </si>
  <si>
    <t>Granite stone slab colour black, Cherry/Ruby red</t>
  </si>
  <si>
    <t>WOOD AND P. V. C. WORK</t>
  </si>
  <si>
    <t>Extra for providing vision panel not exceeding 0.1 sqm in all type of flush doors (cost of glass excluded) (overall area of door shutter to be measured):</t>
  </si>
  <si>
    <t>Rectangular or square</t>
  </si>
  <si>
    <t>300x10 mm</t>
  </si>
  <si>
    <t>150x10 mm</t>
  </si>
  <si>
    <t>Providing and fixing sliding arrangement in racks/ cupboards/cabinets shutter by with stainless steel rollers to run inside C or E aluminium channel section (The payment of C or E channel shall be made separately)</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</si>
  <si>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</si>
  <si>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</si>
  <si>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</si>
  <si>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</si>
  <si>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</si>
  <si>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</si>
  <si>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</si>
  <si>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</si>
  <si>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 mm cement plaster of mix :</t>
  </si>
  <si>
    <t>Wall painting with acrylic emulsion paint of approved brand and manufacture to give an even shade :</t>
  </si>
  <si>
    <t>Distempering with 1st quality acrylic distemper, having VOC (Volatile Organic Compound ) content less than 50 grams/ litre, of approved brand and manufacture, including applying additional coats wherever required, to achieve even shade and colour.</t>
  </si>
  <si>
    <t>One coat</t>
  </si>
  <si>
    <t>Hacking of CC flooring including cleaning for surface etc. complete as per direction of the Engineer-in-Charge.</t>
  </si>
  <si>
    <t>Dismantling 15 to 40 mm dia G.I. pipe including stacking of dismantled pipes (within 50 metres lead) as per direction of Engineer- in-Charge. (a) Internal Work- Exposed on wall</t>
  </si>
  <si>
    <t>Dismantling and Demolishing</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</si>
  <si>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</si>
  <si>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</si>
  <si>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</si>
  <si>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</si>
  <si>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10 mm to 25 mm</t>
  </si>
  <si>
    <t>Dismantling wooden boardings in lining of walls and partitions, excluding supporting members but including stacking within 50 metres lead :</t>
  </si>
  <si>
    <t>Thickness above 25 mm up to 40 mm</t>
  </si>
  <si>
    <t>Dismantling cement asbestos or other hard board ceiling or partition walls including stacking of serviceable materials and disposal of unserviceable materials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</si>
  <si>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</si>
  <si>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G.I. pipes complete with G.I. fittings and clamps, i/c cutting and making good the walls etc.   Internal work - Exposed on wall</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</si>
  <si>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</si>
  <si>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</si>
  <si>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</si>
  <si>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up to haunches of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</si>
  <si>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</si>
  <si>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</si>
  <si>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</si>
  <si>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</si>
  <si>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</si>
  <si>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</si>
  <si>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</si>
  <si>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</si>
  <si>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</si>
  <si>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</si>
  <si>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</si>
  <si>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</si>
  <si>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</si>
  <si>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</si>
  <si>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</si>
  <si>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Brass 100mm mortice latch and lock with 6 levers without pair of handles (best make of approved quality) for aluminium doors including necessary cutting and making good etc. complete.</t>
  </si>
  <si>
    <t>Grading roof for water proofing treatment with</t>
  </si>
  <si>
    <t>Cement concrete 1:2:4 (1 cement : 2 coarse sand : 4 graded stone aggregate 20mm nominal size)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</si>
  <si>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</si>
  <si>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Contract No:   39/C/D2/2022-23/01</t>
  </si>
  <si>
    <t>Name of Work: Civil work for renovation of core lab-202-D.</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</si>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</sst>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44"/>
  <sheetViews>
    <sheetView showGridLines="0" zoomScale="85" zoomScaleNormal="85" zoomScalePageLayoutView="0" workbookViewId="0" topLeftCell="A1">
      <selection activeCell="BI13" sqref="BI13"/>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269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268</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208</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208</v>
      </c>
      <c r="IC13" s="22" t="s">
        <v>55</v>
      </c>
      <c r="IE13" s="23"/>
      <c r="IF13" s="23" t="s">
        <v>34</v>
      </c>
      <c r="IG13" s="23" t="s">
        <v>35</v>
      </c>
      <c r="IH13" s="23">
        <v>10</v>
      </c>
      <c r="II13" s="23" t="s">
        <v>36</v>
      </c>
    </row>
    <row r="14" spans="1:243" s="22" customFormat="1" ht="171">
      <c r="A14" s="59">
        <v>1.01</v>
      </c>
      <c r="B14" s="64" t="s">
        <v>209</v>
      </c>
      <c r="C14" s="39" t="s">
        <v>56</v>
      </c>
      <c r="D14" s="61">
        <v>1.5</v>
      </c>
      <c r="E14" s="62" t="s">
        <v>52</v>
      </c>
      <c r="F14" s="63">
        <v>597.67</v>
      </c>
      <c r="G14" s="40"/>
      <c r="H14" s="24"/>
      <c r="I14" s="47" t="s">
        <v>38</v>
      </c>
      <c r="J14" s="48">
        <f aca="true" t="shared" si="0" ref="J14:J45">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 aca="true" t="shared" si="1" ref="BA14:BA45">ROUND(total_amount_ba($B$2,$D$2,D14,F14,J14,K14,M14),0)</f>
        <v>897</v>
      </c>
      <c r="BB14" s="54">
        <f aca="true" t="shared" si="2" ref="BB14:BB45">BA14+SUM(N14:AZ14)</f>
        <v>897</v>
      </c>
      <c r="BC14" s="50" t="str">
        <f aca="true" t="shared" si="3" ref="BC14:BC45">SpellNumber(L14,BB14)</f>
        <v>INR  Eight Hundred &amp; Ninety Seven  Only</v>
      </c>
      <c r="IA14" s="22">
        <v>1.01</v>
      </c>
      <c r="IB14" s="22" t="s">
        <v>209</v>
      </c>
      <c r="IC14" s="22" t="s">
        <v>56</v>
      </c>
      <c r="ID14" s="22">
        <v>1.5</v>
      </c>
      <c r="IE14" s="23" t="s">
        <v>52</v>
      </c>
      <c r="IF14" s="23" t="s">
        <v>40</v>
      </c>
      <c r="IG14" s="23" t="s">
        <v>35</v>
      </c>
      <c r="IH14" s="23">
        <v>123.223</v>
      </c>
      <c r="II14" s="23" t="s">
        <v>37</v>
      </c>
    </row>
    <row r="15" spans="1:243" s="22" customFormat="1" ht="15.75">
      <c r="A15" s="59">
        <v>2</v>
      </c>
      <c r="B15" s="60" t="s">
        <v>68</v>
      </c>
      <c r="C15" s="39" t="s">
        <v>57</v>
      </c>
      <c r="D15" s="72"/>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4"/>
      <c r="IA15" s="22">
        <v>2</v>
      </c>
      <c r="IB15" s="22" t="s">
        <v>68</v>
      </c>
      <c r="IC15" s="22" t="s">
        <v>57</v>
      </c>
      <c r="IE15" s="23"/>
      <c r="IF15" s="23" t="s">
        <v>41</v>
      </c>
      <c r="IG15" s="23" t="s">
        <v>42</v>
      </c>
      <c r="IH15" s="23">
        <v>213</v>
      </c>
      <c r="II15" s="23" t="s">
        <v>37</v>
      </c>
    </row>
    <row r="16" spans="1:243" s="22" customFormat="1" ht="199.5">
      <c r="A16" s="59">
        <v>2.01</v>
      </c>
      <c r="B16" s="60" t="s">
        <v>210</v>
      </c>
      <c r="C16" s="39" t="s">
        <v>121</v>
      </c>
      <c r="D16" s="61">
        <v>1</v>
      </c>
      <c r="E16" s="62" t="s">
        <v>64</v>
      </c>
      <c r="F16" s="63">
        <v>9398.77</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9399</v>
      </c>
      <c r="BB16" s="54">
        <f t="shared" si="2"/>
        <v>9399</v>
      </c>
      <c r="BC16" s="50" t="str">
        <f t="shared" si="3"/>
        <v>INR  Nine Thousand Three Hundred &amp; Ninety Nine  Only</v>
      </c>
      <c r="IA16" s="22">
        <v>2.01</v>
      </c>
      <c r="IB16" s="22" t="s">
        <v>210</v>
      </c>
      <c r="IC16" s="22" t="s">
        <v>121</v>
      </c>
      <c r="ID16" s="22">
        <v>1</v>
      </c>
      <c r="IE16" s="23" t="s">
        <v>64</v>
      </c>
      <c r="IF16" s="23"/>
      <c r="IG16" s="23"/>
      <c r="IH16" s="23"/>
      <c r="II16" s="23"/>
    </row>
    <row r="17" spans="1:243" s="22" customFormat="1" ht="42.75">
      <c r="A17" s="59">
        <v>2.02</v>
      </c>
      <c r="B17" s="60" t="s">
        <v>69</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2.02</v>
      </c>
      <c r="IB17" s="22" t="s">
        <v>69</v>
      </c>
      <c r="IC17" s="22" t="s">
        <v>58</v>
      </c>
      <c r="IE17" s="23"/>
      <c r="IF17" s="23"/>
      <c r="IG17" s="23"/>
      <c r="IH17" s="23"/>
      <c r="II17" s="23"/>
    </row>
    <row r="18" spans="1:243" s="22" customFormat="1" ht="28.5">
      <c r="A18" s="59">
        <v>2.03</v>
      </c>
      <c r="B18" s="60" t="s">
        <v>83</v>
      </c>
      <c r="C18" s="39" t="s">
        <v>122</v>
      </c>
      <c r="D18" s="61">
        <v>8.3</v>
      </c>
      <c r="E18" s="62" t="s">
        <v>52</v>
      </c>
      <c r="F18" s="63">
        <v>672.11</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5579</v>
      </c>
      <c r="BB18" s="54">
        <f t="shared" si="2"/>
        <v>5579</v>
      </c>
      <c r="BC18" s="50" t="str">
        <f t="shared" si="3"/>
        <v>INR  Five Thousand Five Hundred &amp; Seventy Nine  Only</v>
      </c>
      <c r="IA18" s="22">
        <v>2.03</v>
      </c>
      <c r="IB18" s="22" t="s">
        <v>83</v>
      </c>
      <c r="IC18" s="22" t="s">
        <v>122</v>
      </c>
      <c r="ID18" s="22">
        <v>8.3</v>
      </c>
      <c r="IE18" s="23" t="s">
        <v>52</v>
      </c>
      <c r="IF18" s="23"/>
      <c r="IG18" s="23"/>
      <c r="IH18" s="23"/>
      <c r="II18" s="23"/>
    </row>
    <row r="19" spans="1:243" s="22" customFormat="1" ht="28.5">
      <c r="A19" s="59">
        <v>2.04</v>
      </c>
      <c r="B19" s="60" t="s">
        <v>211</v>
      </c>
      <c r="C19" s="39" t="s">
        <v>123</v>
      </c>
      <c r="D19" s="61">
        <v>3.1</v>
      </c>
      <c r="E19" s="62" t="s">
        <v>52</v>
      </c>
      <c r="F19" s="63">
        <v>533.4</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1654</v>
      </c>
      <c r="BB19" s="54">
        <f t="shared" si="2"/>
        <v>1654</v>
      </c>
      <c r="BC19" s="50" t="str">
        <f t="shared" si="3"/>
        <v>INR  One Thousand Six Hundred &amp; Fifty Four  Only</v>
      </c>
      <c r="IA19" s="22">
        <v>2.04</v>
      </c>
      <c r="IB19" s="22" t="s">
        <v>211</v>
      </c>
      <c r="IC19" s="22" t="s">
        <v>123</v>
      </c>
      <c r="ID19" s="22">
        <v>3.1</v>
      </c>
      <c r="IE19" s="23" t="s">
        <v>52</v>
      </c>
      <c r="IF19" s="23"/>
      <c r="IG19" s="23"/>
      <c r="IH19" s="23"/>
      <c r="II19" s="23"/>
    </row>
    <row r="20" spans="1:243" s="22" customFormat="1" ht="30.75" customHeight="1">
      <c r="A20" s="59">
        <v>2.05</v>
      </c>
      <c r="B20" s="60" t="s">
        <v>212</v>
      </c>
      <c r="C20" s="39" t="s">
        <v>59</v>
      </c>
      <c r="D20" s="61">
        <v>5</v>
      </c>
      <c r="E20" s="62" t="s">
        <v>52</v>
      </c>
      <c r="F20" s="63">
        <v>705.17</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3526</v>
      </c>
      <c r="BB20" s="54">
        <f t="shared" si="2"/>
        <v>3526</v>
      </c>
      <c r="BC20" s="50" t="str">
        <f t="shared" si="3"/>
        <v>INR  Three Thousand Five Hundred &amp; Twenty Six  Only</v>
      </c>
      <c r="IA20" s="22">
        <v>2.05</v>
      </c>
      <c r="IB20" s="22" t="s">
        <v>212</v>
      </c>
      <c r="IC20" s="22" t="s">
        <v>59</v>
      </c>
      <c r="ID20" s="22">
        <v>5</v>
      </c>
      <c r="IE20" s="23" t="s">
        <v>52</v>
      </c>
      <c r="IF20" s="23" t="s">
        <v>34</v>
      </c>
      <c r="IG20" s="23" t="s">
        <v>43</v>
      </c>
      <c r="IH20" s="23">
        <v>10</v>
      </c>
      <c r="II20" s="23" t="s">
        <v>37</v>
      </c>
    </row>
    <row r="21" spans="1:243" s="22" customFormat="1" ht="71.25">
      <c r="A21" s="59">
        <v>2.06</v>
      </c>
      <c r="B21" s="60" t="s">
        <v>70</v>
      </c>
      <c r="C21" s="39" t="s">
        <v>124</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2">
        <v>2.06</v>
      </c>
      <c r="IB21" s="22" t="s">
        <v>70</v>
      </c>
      <c r="IC21" s="22" t="s">
        <v>124</v>
      </c>
      <c r="IE21" s="23"/>
      <c r="IF21" s="23"/>
      <c r="IG21" s="23"/>
      <c r="IH21" s="23"/>
      <c r="II21" s="23"/>
    </row>
    <row r="22" spans="1:243" s="22" customFormat="1" ht="28.5">
      <c r="A22" s="59">
        <v>2.07</v>
      </c>
      <c r="B22" s="60" t="s">
        <v>71</v>
      </c>
      <c r="C22" s="39" t="s">
        <v>60</v>
      </c>
      <c r="D22" s="61">
        <v>118</v>
      </c>
      <c r="E22" s="62" t="s">
        <v>66</v>
      </c>
      <c r="F22" s="63">
        <v>78.6</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9275</v>
      </c>
      <c r="BB22" s="54">
        <f t="shared" si="2"/>
        <v>9275</v>
      </c>
      <c r="BC22" s="50" t="str">
        <f t="shared" si="3"/>
        <v>INR  Nine Thousand Two Hundred &amp; Seventy Five  Only</v>
      </c>
      <c r="IA22" s="22">
        <v>2.07</v>
      </c>
      <c r="IB22" s="22" t="s">
        <v>71</v>
      </c>
      <c r="IC22" s="22" t="s">
        <v>60</v>
      </c>
      <c r="ID22" s="22">
        <v>118</v>
      </c>
      <c r="IE22" s="23" t="s">
        <v>66</v>
      </c>
      <c r="IF22" s="23" t="s">
        <v>40</v>
      </c>
      <c r="IG22" s="23" t="s">
        <v>35</v>
      </c>
      <c r="IH22" s="23">
        <v>123.223</v>
      </c>
      <c r="II22" s="23" t="s">
        <v>37</v>
      </c>
    </row>
    <row r="23" spans="1:243" s="22" customFormat="1" ht="15.75">
      <c r="A23" s="59">
        <v>3</v>
      </c>
      <c r="B23" s="60" t="s">
        <v>72</v>
      </c>
      <c r="C23" s="39" t="s">
        <v>125</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2">
        <v>3</v>
      </c>
      <c r="IB23" s="22" t="s">
        <v>72</v>
      </c>
      <c r="IC23" s="22" t="s">
        <v>125</v>
      </c>
      <c r="IE23" s="23"/>
      <c r="IF23" s="23" t="s">
        <v>44</v>
      </c>
      <c r="IG23" s="23" t="s">
        <v>45</v>
      </c>
      <c r="IH23" s="23">
        <v>10</v>
      </c>
      <c r="II23" s="23" t="s">
        <v>37</v>
      </c>
    </row>
    <row r="24" spans="1:243" s="22" customFormat="1" ht="71.25">
      <c r="A24" s="59">
        <v>3.01</v>
      </c>
      <c r="B24" s="60" t="s">
        <v>76</v>
      </c>
      <c r="C24" s="39" t="s">
        <v>126</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22">
        <v>3.01</v>
      </c>
      <c r="IB24" s="22" t="s">
        <v>76</v>
      </c>
      <c r="IC24" s="22" t="s">
        <v>126</v>
      </c>
      <c r="IE24" s="23"/>
      <c r="IF24" s="23"/>
      <c r="IG24" s="23"/>
      <c r="IH24" s="23"/>
      <c r="II24" s="23"/>
    </row>
    <row r="25" spans="1:243" s="22" customFormat="1" ht="28.5">
      <c r="A25" s="59">
        <v>3.02</v>
      </c>
      <c r="B25" s="60" t="s">
        <v>77</v>
      </c>
      <c r="C25" s="39" t="s">
        <v>127</v>
      </c>
      <c r="D25" s="61">
        <v>23.05</v>
      </c>
      <c r="E25" s="62" t="s">
        <v>52</v>
      </c>
      <c r="F25" s="63">
        <v>892.63</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20575</v>
      </c>
      <c r="BB25" s="54">
        <f t="shared" si="2"/>
        <v>20575</v>
      </c>
      <c r="BC25" s="50" t="str">
        <f t="shared" si="3"/>
        <v>INR  Twenty Thousand Five Hundred &amp; Seventy Five  Only</v>
      </c>
      <c r="IA25" s="22">
        <v>3.02</v>
      </c>
      <c r="IB25" s="22" t="s">
        <v>77</v>
      </c>
      <c r="IC25" s="22" t="s">
        <v>127</v>
      </c>
      <c r="ID25" s="22">
        <v>23.05</v>
      </c>
      <c r="IE25" s="23" t="s">
        <v>52</v>
      </c>
      <c r="IF25" s="23" t="s">
        <v>41</v>
      </c>
      <c r="IG25" s="23" t="s">
        <v>42</v>
      </c>
      <c r="IH25" s="23">
        <v>213</v>
      </c>
      <c r="II25" s="23" t="s">
        <v>37</v>
      </c>
    </row>
    <row r="26" spans="1:243" s="22" customFormat="1" ht="15.75">
      <c r="A26" s="59">
        <v>4</v>
      </c>
      <c r="B26" s="60" t="s">
        <v>84</v>
      </c>
      <c r="C26" s="39" t="s">
        <v>128</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2">
        <v>4</v>
      </c>
      <c r="IB26" s="22" t="s">
        <v>84</v>
      </c>
      <c r="IC26" s="22" t="s">
        <v>128</v>
      </c>
      <c r="IE26" s="23"/>
      <c r="IF26" s="23"/>
      <c r="IG26" s="23"/>
      <c r="IH26" s="23"/>
      <c r="II26" s="23"/>
    </row>
    <row r="27" spans="1:243" s="22" customFormat="1" ht="213.75">
      <c r="A27" s="59">
        <v>4.01</v>
      </c>
      <c r="B27" s="60" t="s">
        <v>85</v>
      </c>
      <c r="C27" s="39" t="s">
        <v>129</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IA27" s="22">
        <v>4.01</v>
      </c>
      <c r="IB27" s="22" t="s">
        <v>85</v>
      </c>
      <c r="IC27" s="22" t="s">
        <v>129</v>
      </c>
      <c r="IE27" s="23"/>
      <c r="IF27" s="23"/>
      <c r="IG27" s="23"/>
      <c r="IH27" s="23"/>
      <c r="II27" s="23"/>
    </row>
    <row r="28" spans="1:243" s="22" customFormat="1" ht="28.5">
      <c r="A28" s="59">
        <v>4.02</v>
      </c>
      <c r="B28" s="60" t="s">
        <v>213</v>
      </c>
      <c r="C28" s="39" t="s">
        <v>130</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2">
        <v>4.02</v>
      </c>
      <c r="IB28" s="22" t="s">
        <v>213</v>
      </c>
      <c r="IC28" s="22" t="s">
        <v>130</v>
      </c>
      <c r="IE28" s="23"/>
      <c r="IF28" s="23"/>
      <c r="IG28" s="23"/>
      <c r="IH28" s="23"/>
      <c r="II28" s="23"/>
    </row>
    <row r="29" spans="1:243" s="22" customFormat="1" ht="42.75">
      <c r="A29" s="59">
        <v>4.03</v>
      </c>
      <c r="B29" s="60" t="s">
        <v>86</v>
      </c>
      <c r="C29" s="39" t="s">
        <v>131</v>
      </c>
      <c r="D29" s="61">
        <v>7.15</v>
      </c>
      <c r="E29" s="62" t="s">
        <v>52</v>
      </c>
      <c r="F29" s="63">
        <v>3880.18</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27743</v>
      </c>
      <c r="BB29" s="54">
        <f t="shared" si="2"/>
        <v>27743</v>
      </c>
      <c r="BC29" s="50" t="str">
        <f t="shared" si="3"/>
        <v>INR  Twenty Seven Thousand Seven Hundred &amp; Forty Three  Only</v>
      </c>
      <c r="IA29" s="22">
        <v>4.03</v>
      </c>
      <c r="IB29" s="22" t="s">
        <v>86</v>
      </c>
      <c r="IC29" s="22" t="s">
        <v>131</v>
      </c>
      <c r="ID29" s="22">
        <v>7.15</v>
      </c>
      <c r="IE29" s="23" t="s">
        <v>52</v>
      </c>
      <c r="IF29" s="23"/>
      <c r="IG29" s="23"/>
      <c r="IH29" s="23"/>
      <c r="II29" s="23"/>
    </row>
    <row r="30" spans="1:243" s="22" customFormat="1" ht="128.25">
      <c r="A30" s="59">
        <v>4.04</v>
      </c>
      <c r="B30" s="60" t="s">
        <v>87</v>
      </c>
      <c r="C30" s="39" t="s">
        <v>61</v>
      </c>
      <c r="D30" s="61">
        <v>3</v>
      </c>
      <c r="E30" s="62" t="s">
        <v>65</v>
      </c>
      <c r="F30" s="63">
        <v>708.59</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2126</v>
      </c>
      <c r="BB30" s="54">
        <f t="shared" si="2"/>
        <v>2126</v>
      </c>
      <c r="BC30" s="50" t="str">
        <f t="shared" si="3"/>
        <v>INR  Two Thousand One Hundred &amp; Twenty Six  Only</v>
      </c>
      <c r="IA30" s="22">
        <v>4.04</v>
      </c>
      <c r="IB30" s="22" t="s">
        <v>87</v>
      </c>
      <c r="IC30" s="22" t="s">
        <v>61</v>
      </c>
      <c r="ID30" s="22">
        <v>3</v>
      </c>
      <c r="IE30" s="23" t="s">
        <v>65</v>
      </c>
      <c r="IF30" s="23"/>
      <c r="IG30" s="23"/>
      <c r="IH30" s="23"/>
      <c r="II30" s="23"/>
    </row>
    <row r="31" spans="1:243" s="22" customFormat="1" ht="213.75">
      <c r="A31" s="59">
        <v>4.05</v>
      </c>
      <c r="B31" s="60" t="s">
        <v>88</v>
      </c>
      <c r="C31" s="39" t="s">
        <v>132</v>
      </c>
      <c r="D31" s="61">
        <v>79</v>
      </c>
      <c r="E31" s="62" t="s">
        <v>52</v>
      </c>
      <c r="F31" s="63">
        <v>932.44</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73663</v>
      </c>
      <c r="BB31" s="54">
        <f t="shared" si="2"/>
        <v>73663</v>
      </c>
      <c r="BC31" s="50" t="str">
        <f t="shared" si="3"/>
        <v>INR  Seventy Three Thousand Six Hundred &amp; Sixty Three  Only</v>
      </c>
      <c r="IA31" s="22">
        <v>4.05</v>
      </c>
      <c r="IB31" s="22" t="s">
        <v>88</v>
      </c>
      <c r="IC31" s="22" t="s">
        <v>132</v>
      </c>
      <c r="ID31" s="22">
        <v>79</v>
      </c>
      <c r="IE31" s="23" t="s">
        <v>52</v>
      </c>
      <c r="IF31" s="23"/>
      <c r="IG31" s="23"/>
      <c r="IH31" s="23"/>
      <c r="II31" s="23"/>
    </row>
    <row r="32" spans="1:243" s="22" customFormat="1" ht="15.75">
      <c r="A32" s="59">
        <v>5</v>
      </c>
      <c r="B32" s="60" t="s">
        <v>214</v>
      </c>
      <c r="C32" s="39" t="s">
        <v>133</v>
      </c>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4"/>
      <c r="IA32" s="22">
        <v>5</v>
      </c>
      <c r="IB32" s="22" t="s">
        <v>214</v>
      </c>
      <c r="IC32" s="22" t="s">
        <v>133</v>
      </c>
      <c r="IE32" s="23"/>
      <c r="IF32" s="23"/>
      <c r="IG32" s="23"/>
      <c r="IH32" s="23"/>
      <c r="II32" s="23"/>
    </row>
    <row r="33" spans="1:243" s="22" customFormat="1" ht="24.75" customHeight="1">
      <c r="A33" s="59">
        <v>5.01</v>
      </c>
      <c r="B33" s="60" t="s">
        <v>89</v>
      </c>
      <c r="C33" s="39" t="s">
        <v>134</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5.01</v>
      </c>
      <c r="IB33" s="22" t="s">
        <v>89</v>
      </c>
      <c r="IC33" s="22" t="s">
        <v>134</v>
      </c>
      <c r="IE33" s="23"/>
      <c r="IF33" s="23"/>
      <c r="IG33" s="23"/>
      <c r="IH33" s="23"/>
      <c r="II33" s="23"/>
    </row>
    <row r="34" spans="1:243" s="22" customFormat="1" ht="42.75" customHeight="1">
      <c r="A34" s="59">
        <v>5.02</v>
      </c>
      <c r="B34" s="60" t="s">
        <v>90</v>
      </c>
      <c r="C34" s="39" t="s">
        <v>135</v>
      </c>
      <c r="D34" s="61">
        <v>1.95</v>
      </c>
      <c r="E34" s="62" t="s">
        <v>52</v>
      </c>
      <c r="F34" s="63">
        <v>1767.42</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3446</v>
      </c>
      <c r="BB34" s="54">
        <f t="shared" si="2"/>
        <v>3446</v>
      </c>
      <c r="BC34" s="50" t="str">
        <f t="shared" si="3"/>
        <v>INR  Three Thousand Four Hundred &amp; Forty Six  Only</v>
      </c>
      <c r="IA34" s="22">
        <v>5.02</v>
      </c>
      <c r="IB34" s="22" t="s">
        <v>90</v>
      </c>
      <c r="IC34" s="22" t="s">
        <v>135</v>
      </c>
      <c r="ID34" s="22">
        <v>1.95</v>
      </c>
      <c r="IE34" s="23" t="s">
        <v>52</v>
      </c>
      <c r="IF34" s="23"/>
      <c r="IG34" s="23"/>
      <c r="IH34" s="23"/>
      <c r="II34" s="23"/>
    </row>
    <row r="35" spans="1:243" s="22" customFormat="1" ht="71.25">
      <c r="A35" s="59">
        <v>5.03</v>
      </c>
      <c r="B35" s="60" t="s">
        <v>215</v>
      </c>
      <c r="C35" s="39" t="s">
        <v>136</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5.03</v>
      </c>
      <c r="IB35" s="22" t="s">
        <v>215</v>
      </c>
      <c r="IC35" s="22" t="s">
        <v>136</v>
      </c>
      <c r="IE35" s="23"/>
      <c r="IF35" s="23"/>
      <c r="IG35" s="23"/>
      <c r="IH35" s="23"/>
      <c r="II35" s="23"/>
    </row>
    <row r="36" spans="1:243" s="22" customFormat="1" ht="30.75" customHeight="1">
      <c r="A36" s="59">
        <v>5.04</v>
      </c>
      <c r="B36" s="60" t="s">
        <v>216</v>
      </c>
      <c r="C36" s="39" t="s">
        <v>137</v>
      </c>
      <c r="D36" s="61">
        <v>1.95</v>
      </c>
      <c r="E36" s="62" t="s">
        <v>52</v>
      </c>
      <c r="F36" s="63">
        <v>152.52</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297</v>
      </c>
      <c r="BB36" s="54">
        <f t="shared" si="2"/>
        <v>297</v>
      </c>
      <c r="BC36" s="50" t="str">
        <f t="shared" si="3"/>
        <v>INR  Two Hundred &amp; Ninety Seven  Only</v>
      </c>
      <c r="IA36" s="22">
        <v>5.04</v>
      </c>
      <c r="IB36" s="22" t="s">
        <v>216</v>
      </c>
      <c r="IC36" s="22" t="s">
        <v>137</v>
      </c>
      <c r="ID36" s="22">
        <v>1.95</v>
      </c>
      <c r="IE36" s="23" t="s">
        <v>52</v>
      </c>
      <c r="IF36" s="23"/>
      <c r="IG36" s="23"/>
      <c r="IH36" s="23"/>
      <c r="II36" s="23"/>
    </row>
    <row r="37" spans="1:243" s="22" customFormat="1" ht="114">
      <c r="A37" s="59">
        <v>5.05</v>
      </c>
      <c r="B37" s="60" t="s">
        <v>91</v>
      </c>
      <c r="C37" s="39" t="s">
        <v>62</v>
      </c>
      <c r="D37" s="61">
        <v>2</v>
      </c>
      <c r="E37" s="62" t="s">
        <v>65</v>
      </c>
      <c r="F37" s="63">
        <v>899.29</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1799</v>
      </c>
      <c r="BB37" s="54">
        <f t="shared" si="2"/>
        <v>1799</v>
      </c>
      <c r="BC37" s="50" t="str">
        <f t="shared" si="3"/>
        <v>INR  One Thousand Seven Hundred &amp; Ninety Nine  Only</v>
      </c>
      <c r="IA37" s="22">
        <v>5.05</v>
      </c>
      <c r="IB37" s="22" t="s">
        <v>91</v>
      </c>
      <c r="IC37" s="22" t="s">
        <v>62</v>
      </c>
      <c r="ID37" s="22">
        <v>2</v>
      </c>
      <c r="IE37" s="23" t="s">
        <v>65</v>
      </c>
      <c r="IF37" s="23"/>
      <c r="IG37" s="23"/>
      <c r="IH37" s="23"/>
      <c r="II37" s="23"/>
    </row>
    <row r="38" spans="1:243" s="22" customFormat="1" ht="85.5">
      <c r="A38" s="63">
        <v>5.06</v>
      </c>
      <c r="B38" s="60" t="s">
        <v>92</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5.06</v>
      </c>
      <c r="IB38" s="22" t="s">
        <v>92</v>
      </c>
      <c r="IC38" s="22" t="s">
        <v>63</v>
      </c>
      <c r="IE38" s="23"/>
      <c r="IF38" s="23"/>
      <c r="IG38" s="23"/>
      <c r="IH38" s="23"/>
      <c r="II38" s="23"/>
    </row>
    <row r="39" spans="1:243" s="22" customFormat="1" ht="28.5">
      <c r="A39" s="59">
        <v>5.07</v>
      </c>
      <c r="B39" s="60" t="s">
        <v>217</v>
      </c>
      <c r="C39" s="39" t="s">
        <v>138</v>
      </c>
      <c r="D39" s="61">
        <v>3</v>
      </c>
      <c r="E39" s="62" t="s">
        <v>65</v>
      </c>
      <c r="F39" s="63">
        <v>103.15</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309</v>
      </c>
      <c r="BB39" s="54">
        <f t="shared" si="2"/>
        <v>309</v>
      </c>
      <c r="BC39" s="50" t="str">
        <f t="shared" si="3"/>
        <v>INR  Three Hundred &amp; Nine  Only</v>
      </c>
      <c r="IA39" s="22">
        <v>5.07</v>
      </c>
      <c r="IB39" s="22" t="s">
        <v>217</v>
      </c>
      <c r="IC39" s="22" t="s">
        <v>138</v>
      </c>
      <c r="ID39" s="22">
        <v>3</v>
      </c>
      <c r="IE39" s="23" t="s">
        <v>65</v>
      </c>
      <c r="IF39" s="23"/>
      <c r="IG39" s="23"/>
      <c r="IH39" s="23"/>
      <c r="II39" s="23"/>
    </row>
    <row r="40" spans="1:243" s="22" customFormat="1" ht="28.5">
      <c r="A40" s="59">
        <v>5.08</v>
      </c>
      <c r="B40" s="60" t="s">
        <v>218</v>
      </c>
      <c r="C40" s="39" t="s">
        <v>139</v>
      </c>
      <c r="D40" s="61">
        <v>24</v>
      </c>
      <c r="E40" s="62" t="s">
        <v>65</v>
      </c>
      <c r="F40" s="63">
        <v>66.24</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1590</v>
      </c>
      <c r="BB40" s="54">
        <f t="shared" si="2"/>
        <v>1590</v>
      </c>
      <c r="BC40" s="50" t="str">
        <f t="shared" si="3"/>
        <v>INR  One Thousand Five Hundred &amp; Ninety  Only</v>
      </c>
      <c r="IA40" s="22">
        <v>5.08</v>
      </c>
      <c r="IB40" s="22" t="s">
        <v>218</v>
      </c>
      <c r="IC40" s="22" t="s">
        <v>139</v>
      </c>
      <c r="ID40" s="22">
        <v>24</v>
      </c>
      <c r="IE40" s="23" t="s">
        <v>65</v>
      </c>
      <c r="IF40" s="23"/>
      <c r="IG40" s="23"/>
      <c r="IH40" s="23"/>
      <c r="II40" s="23"/>
    </row>
    <row r="41" spans="1:243" s="22" customFormat="1" ht="73.5" customHeight="1">
      <c r="A41" s="59">
        <v>5.09</v>
      </c>
      <c r="B41" s="60" t="s">
        <v>93</v>
      </c>
      <c r="C41" s="39" t="s">
        <v>140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IA41" s="22">
        <v>5.09</v>
      </c>
      <c r="IB41" s="22" t="s">
        <v>93</v>
      </c>
      <c r="IC41" s="22" t="s">
        <v>140</v>
      </c>
      <c r="IE41" s="23"/>
      <c r="IF41" s="23"/>
      <c r="IG41" s="23"/>
      <c r="IH41" s="23"/>
      <c r="II41" s="23"/>
    </row>
    <row r="42" spans="1:243" s="22" customFormat="1" ht="28.5">
      <c r="A42" s="59">
        <v>5.1</v>
      </c>
      <c r="B42" s="60" t="s">
        <v>78</v>
      </c>
      <c r="C42" s="39" t="s">
        <v>141</v>
      </c>
      <c r="D42" s="61">
        <v>6</v>
      </c>
      <c r="E42" s="62" t="s">
        <v>65</v>
      </c>
      <c r="F42" s="63">
        <v>52.65</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316</v>
      </c>
      <c r="BB42" s="54">
        <f t="shared" si="2"/>
        <v>316</v>
      </c>
      <c r="BC42" s="50" t="str">
        <f t="shared" si="3"/>
        <v>INR  Three Hundred &amp; Sixteen  Only</v>
      </c>
      <c r="IA42" s="22">
        <v>5.1</v>
      </c>
      <c r="IB42" s="22" t="s">
        <v>78</v>
      </c>
      <c r="IC42" s="22" t="s">
        <v>141</v>
      </c>
      <c r="ID42" s="22">
        <v>6</v>
      </c>
      <c r="IE42" s="23" t="s">
        <v>65</v>
      </c>
      <c r="IF42" s="23"/>
      <c r="IG42" s="23"/>
      <c r="IH42" s="23"/>
      <c r="II42" s="23"/>
    </row>
    <row r="43" spans="1:243" s="22" customFormat="1" ht="15.75">
      <c r="A43" s="59">
        <v>5.11</v>
      </c>
      <c r="B43" s="60" t="s">
        <v>195</v>
      </c>
      <c r="C43" s="39" t="s">
        <v>142</v>
      </c>
      <c r="D43" s="61">
        <v>12</v>
      </c>
      <c r="E43" s="62" t="s">
        <v>65</v>
      </c>
      <c r="F43" s="63">
        <v>46.69</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560</v>
      </c>
      <c r="BB43" s="54">
        <f t="shared" si="2"/>
        <v>560</v>
      </c>
      <c r="BC43" s="50" t="str">
        <f t="shared" si="3"/>
        <v>INR  Five Hundred &amp; Sixty  Only</v>
      </c>
      <c r="IA43" s="22">
        <v>5.11</v>
      </c>
      <c r="IB43" s="22" t="s">
        <v>195</v>
      </c>
      <c r="IC43" s="22" t="s">
        <v>142</v>
      </c>
      <c r="ID43" s="22">
        <v>12</v>
      </c>
      <c r="IE43" s="23" t="s">
        <v>65</v>
      </c>
      <c r="IF43" s="23"/>
      <c r="IG43" s="23"/>
      <c r="IH43" s="23"/>
      <c r="II43" s="23"/>
    </row>
    <row r="44" spans="1:243" s="22" customFormat="1" ht="99.75">
      <c r="A44" s="59">
        <v>5.12</v>
      </c>
      <c r="B44" s="60" t="s">
        <v>94</v>
      </c>
      <c r="C44" s="39" t="s">
        <v>143</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5.12</v>
      </c>
      <c r="IB44" s="22" t="s">
        <v>94</v>
      </c>
      <c r="IC44" s="22" t="s">
        <v>143</v>
      </c>
      <c r="IE44" s="23"/>
      <c r="IF44" s="23"/>
      <c r="IG44" s="23"/>
      <c r="IH44" s="23"/>
      <c r="II44" s="23"/>
    </row>
    <row r="45" spans="1:243" s="22" customFormat="1" ht="28.5">
      <c r="A45" s="63">
        <v>5.13</v>
      </c>
      <c r="B45" s="60" t="s">
        <v>95</v>
      </c>
      <c r="C45" s="39" t="s">
        <v>144</v>
      </c>
      <c r="D45" s="61">
        <v>4</v>
      </c>
      <c r="E45" s="62" t="s">
        <v>65</v>
      </c>
      <c r="F45" s="63">
        <v>54.58</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218</v>
      </c>
      <c r="BB45" s="54">
        <f t="shared" si="2"/>
        <v>218</v>
      </c>
      <c r="BC45" s="50" t="str">
        <f t="shared" si="3"/>
        <v>INR  Two Hundred &amp; Eighteen  Only</v>
      </c>
      <c r="IA45" s="22">
        <v>5.13</v>
      </c>
      <c r="IB45" s="22" t="s">
        <v>95</v>
      </c>
      <c r="IC45" s="22" t="s">
        <v>144</v>
      </c>
      <c r="ID45" s="22">
        <v>4</v>
      </c>
      <c r="IE45" s="23" t="s">
        <v>65</v>
      </c>
      <c r="IF45" s="23"/>
      <c r="IG45" s="23"/>
      <c r="IH45" s="23"/>
      <c r="II45" s="23"/>
    </row>
    <row r="46" spans="1:243" s="22" customFormat="1" ht="99.75">
      <c r="A46" s="59">
        <v>5.14</v>
      </c>
      <c r="B46" s="60" t="s">
        <v>219</v>
      </c>
      <c r="C46" s="39" t="s">
        <v>145</v>
      </c>
      <c r="D46" s="61">
        <v>4</v>
      </c>
      <c r="E46" s="62" t="s">
        <v>65</v>
      </c>
      <c r="F46" s="63">
        <v>15.47</v>
      </c>
      <c r="G46" s="40"/>
      <c r="H46" s="24"/>
      <c r="I46" s="47" t="s">
        <v>38</v>
      </c>
      <c r="J46" s="48">
        <f aca="true" t="shared" si="4" ref="J46:J115">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ROUND(total_amount_ba($B$2,$D$2,D46,F46,J46,K46,M46),0)</f>
        <v>62</v>
      </c>
      <c r="BB46" s="54">
        <f>BA46+SUM(N46:AZ46)</f>
        <v>62</v>
      </c>
      <c r="BC46" s="50" t="str">
        <f>SpellNumber(L46,BB46)</f>
        <v>INR  Sixty Two Only</v>
      </c>
      <c r="IA46" s="22">
        <v>5.14</v>
      </c>
      <c r="IB46" s="22" t="s">
        <v>219</v>
      </c>
      <c r="IC46" s="22" t="s">
        <v>145</v>
      </c>
      <c r="ID46" s="22">
        <v>4</v>
      </c>
      <c r="IE46" s="23" t="s">
        <v>65</v>
      </c>
      <c r="IF46" s="23"/>
      <c r="IG46" s="23"/>
      <c r="IH46" s="23"/>
      <c r="II46" s="23"/>
    </row>
    <row r="47" spans="1:243" s="22" customFormat="1" ht="15.75">
      <c r="A47" s="59">
        <v>6</v>
      </c>
      <c r="B47" s="60" t="s">
        <v>196</v>
      </c>
      <c r="C47" s="39" t="s">
        <v>146</v>
      </c>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IA47" s="22">
        <v>6</v>
      </c>
      <c r="IB47" s="22" t="s">
        <v>196</v>
      </c>
      <c r="IC47" s="22" t="s">
        <v>146</v>
      </c>
      <c r="IE47" s="23"/>
      <c r="IF47" s="23"/>
      <c r="IG47" s="23"/>
      <c r="IH47" s="23"/>
      <c r="II47" s="23"/>
    </row>
    <row r="48" spans="1:243" s="22" customFormat="1" ht="85.5">
      <c r="A48" s="59">
        <v>6.01</v>
      </c>
      <c r="B48" s="60" t="s">
        <v>220</v>
      </c>
      <c r="C48" s="39" t="s">
        <v>147</v>
      </c>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4"/>
      <c r="IA48" s="22">
        <v>6.01</v>
      </c>
      <c r="IB48" s="22" t="s">
        <v>220</v>
      </c>
      <c r="IC48" s="22" t="s">
        <v>147</v>
      </c>
      <c r="IE48" s="23"/>
      <c r="IF48" s="23"/>
      <c r="IG48" s="23"/>
      <c r="IH48" s="23"/>
      <c r="II48" s="23"/>
    </row>
    <row r="49" spans="1:243" s="22" customFormat="1" ht="42.75">
      <c r="A49" s="59">
        <v>6.02</v>
      </c>
      <c r="B49" s="60" t="s">
        <v>221</v>
      </c>
      <c r="C49" s="39" t="s">
        <v>148</v>
      </c>
      <c r="D49" s="61">
        <v>46.5</v>
      </c>
      <c r="E49" s="62" t="s">
        <v>66</v>
      </c>
      <c r="F49" s="63">
        <v>124.76</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ROUND(total_amount_ba($B$2,$D$2,D49,F49,J49,K49,M49),0)</f>
        <v>5801</v>
      </c>
      <c r="BB49" s="54">
        <f>BA49+SUM(N49:AZ49)</f>
        <v>5801</v>
      </c>
      <c r="BC49" s="50" t="str">
        <f>SpellNumber(L49,BB49)</f>
        <v>INR  Five Thousand Eight Hundred &amp; One  Only</v>
      </c>
      <c r="IA49" s="22">
        <v>6.02</v>
      </c>
      <c r="IB49" s="22" t="s">
        <v>221</v>
      </c>
      <c r="IC49" s="22" t="s">
        <v>148</v>
      </c>
      <c r="ID49" s="22">
        <v>46.5</v>
      </c>
      <c r="IE49" s="23" t="s">
        <v>66</v>
      </c>
      <c r="IF49" s="23"/>
      <c r="IG49" s="23"/>
      <c r="IH49" s="23"/>
      <c r="II49" s="23"/>
    </row>
    <row r="50" spans="1:243" s="22" customFormat="1" ht="15.75">
      <c r="A50" s="59">
        <v>7</v>
      </c>
      <c r="B50" s="60" t="s">
        <v>197</v>
      </c>
      <c r="C50" s="39" t="s">
        <v>149</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2">
        <v>7</v>
      </c>
      <c r="IB50" s="22" t="s">
        <v>197</v>
      </c>
      <c r="IC50" s="22" t="s">
        <v>149</v>
      </c>
      <c r="IE50" s="23"/>
      <c r="IF50" s="23"/>
      <c r="IG50" s="23"/>
      <c r="IH50" s="23"/>
      <c r="II50" s="23"/>
    </row>
    <row r="51" spans="1:243" s="22" customFormat="1" ht="171">
      <c r="A51" s="59">
        <v>7.01</v>
      </c>
      <c r="B51" s="60" t="s">
        <v>222</v>
      </c>
      <c r="C51" s="39" t="s">
        <v>150</v>
      </c>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A51" s="22">
        <v>7.01</v>
      </c>
      <c r="IB51" s="22" t="s">
        <v>222</v>
      </c>
      <c r="IC51" s="22" t="s">
        <v>150</v>
      </c>
      <c r="IE51" s="23"/>
      <c r="IF51" s="23"/>
      <c r="IG51" s="23"/>
      <c r="IH51" s="23"/>
      <c r="II51" s="23"/>
    </row>
    <row r="52" spans="1:243" s="22" customFormat="1" ht="33" customHeight="1">
      <c r="A52" s="59">
        <v>7.02</v>
      </c>
      <c r="B52" s="60" t="s">
        <v>223</v>
      </c>
      <c r="C52" s="39" t="s">
        <v>151</v>
      </c>
      <c r="D52" s="61">
        <v>111</v>
      </c>
      <c r="E52" s="62" t="s">
        <v>52</v>
      </c>
      <c r="F52" s="63">
        <v>1242.13</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ROUND(total_amount_ba($B$2,$D$2,D52,F52,J52,K52,M52),0)</f>
        <v>137876</v>
      </c>
      <c r="BB52" s="54">
        <f>BA52+SUM(N52:AZ52)</f>
        <v>137876</v>
      </c>
      <c r="BC52" s="50" t="str">
        <f>SpellNumber(L52,BB52)</f>
        <v>INR  One Lakh Thirty Seven Thousand Eight Hundred &amp; Seventy Six  Only</v>
      </c>
      <c r="IA52" s="22">
        <v>7.02</v>
      </c>
      <c r="IB52" s="22" t="s">
        <v>223</v>
      </c>
      <c r="IC52" s="22" t="s">
        <v>151</v>
      </c>
      <c r="ID52" s="22">
        <v>111</v>
      </c>
      <c r="IE52" s="23" t="s">
        <v>52</v>
      </c>
      <c r="IF52" s="23"/>
      <c r="IG52" s="23"/>
      <c r="IH52" s="23"/>
      <c r="II52" s="23"/>
    </row>
    <row r="53" spans="1:243" s="22" customFormat="1" ht="185.25">
      <c r="A53" s="59">
        <v>7.03</v>
      </c>
      <c r="B53" s="60" t="s">
        <v>224</v>
      </c>
      <c r="C53" s="39" t="s">
        <v>152</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4"/>
      <c r="IA53" s="22">
        <v>7.03</v>
      </c>
      <c r="IB53" s="22" t="s">
        <v>224</v>
      </c>
      <c r="IC53" s="22" t="s">
        <v>152</v>
      </c>
      <c r="IE53" s="23"/>
      <c r="IF53" s="23"/>
      <c r="IG53" s="23"/>
      <c r="IH53" s="23"/>
      <c r="II53" s="23"/>
    </row>
    <row r="54" spans="1:243" s="22" customFormat="1" ht="45.75" customHeight="1">
      <c r="A54" s="59">
        <v>7.04</v>
      </c>
      <c r="B54" s="60" t="s">
        <v>223</v>
      </c>
      <c r="C54" s="39" t="s">
        <v>153</v>
      </c>
      <c r="D54" s="61">
        <v>7.75</v>
      </c>
      <c r="E54" s="62" t="s">
        <v>52</v>
      </c>
      <c r="F54" s="63">
        <v>1285.83</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ROUND(total_amount_ba($B$2,$D$2,D54,F54,J54,K54,M54),0)</f>
        <v>9965</v>
      </c>
      <c r="BB54" s="54">
        <f>BA54+SUM(N54:AZ54)</f>
        <v>9965</v>
      </c>
      <c r="BC54" s="50" t="str">
        <f>SpellNumber(L54,BB54)</f>
        <v>INR  Nine Thousand Nine Hundred &amp; Sixty Five  Only</v>
      </c>
      <c r="IA54" s="22">
        <v>7.04</v>
      </c>
      <c r="IB54" s="22" t="s">
        <v>223</v>
      </c>
      <c r="IC54" s="22" t="s">
        <v>153</v>
      </c>
      <c r="ID54" s="22">
        <v>7.75</v>
      </c>
      <c r="IE54" s="23" t="s">
        <v>52</v>
      </c>
      <c r="IF54" s="23"/>
      <c r="IG54" s="23"/>
      <c r="IH54" s="23"/>
      <c r="II54" s="23"/>
    </row>
    <row r="55" spans="1:243" s="22" customFormat="1" ht="20.25" customHeight="1">
      <c r="A55" s="59">
        <v>8</v>
      </c>
      <c r="B55" s="60" t="s">
        <v>73</v>
      </c>
      <c r="C55" s="39" t="s">
        <v>154</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IA55" s="22">
        <v>8</v>
      </c>
      <c r="IB55" s="22" t="s">
        <v>73</v>
      </c>
      <c r="IC55" s="22" t="s">
        <v>154</v>
      </c>
      <c r="IE55" s="23"/>
      <c r="IF55" s="23"/>
      <c r="IG55" s="23"/>
      <c r="IH55" s="23"/>
      <c r="II55" s="23"/>
    </row>
    <row r="56" spans="1:243" s="22" customFormat="1" ht="30.75" customHeight="1">
      <c r="A56" s="59">
        <v>8.01</v>
      </c>
      <c r="B56" s="60" t="s">
        <v>225</v>
      </c>
      <c r="C56" s="39" t="s">
        <v>155</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8.01</v>
      </c>
      <c r="IB56" s="22" t="s">
        <v>225</v>
      </c>
      <c r="IC56" s="22" t="s">
        <v>155</v>
      </c>
      <c r="IE56" s="23"/>
      <c r="IF56" s="23"/>
      <c r="IG56" s="23"/>
      <c r="IH56" s="23"/>
      <c r="II56" s="23"/>
    </row>
    <row r="57" spans="1:243" s="22" customFormat="1" ht="28.5">
      <c r="A57" s="59">
        <v>8.02</v>
      </c>
      <c r="B57" s="64" t="s">
        <v>226</v>
      </c>
      <c r="C57" s="39" t="s">
        <v>156</v>
      </c>
      <c r="D57" s="61">
        <v>7.2</v>
      </c>
      <c r="E57" s="62" t="s">
        <v>74</v>
      </c>
      <c r="F57" s="63">
        <v>280.35</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ROUND(total_amount_ba($B$2,$D$2,D57,F57,J57,K57,M57),0)</f>
        <v>2019</v>
      </c>
      <c r="BB57" s="54">
        <f>BA57+SUM(N57:AZ57)</f>
        <v>2019</v>
      </c>
      <c r="BC57" s="50" t="str">
        <f>SpellNumber(L57,BB57)</f>
        <v>INR  Two Thousand  &amp;Nineteen  Only</v>
      </c>
      <c r="IA57" s="22">
        <v>8.02</v>
      </c>
      <c r="IB57" s="22" t="s">
        <v>226</v>
      </c>
      <c r="IC57" s="22" t="s">
        <v>156</v>
      </c>
      <c r="ID57" s="22">
        <v>7.2</v>
      </c>
      <c r="IE57" s="23" t="s">
        <v>74</v>
      </c>
      <c r="IF57" s="23"/>
      <c r="IG57" s="23"/>
      <c r="IH57" s="23"/>
      <c r="II57" s="23"/>
    </row>
    <row r="58" spans="1:243" s="22" customFormat="1" ht="409.5">
      <c r="A58" s="59">
        <v>8.03</v>
      </c>
      <c r="B58" s="64" t="s">
        <v>227</v>
      </c>
      <c r="C58" s="39" t="s">
        <v>157</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2">
        <v>8.03</v>
      </c>
      <c r="IB58" s="22" t="s">
        <v>227</v>
      </c>
      <c r="IC58" s="22" t="s">
        <v>157</v>
      </c>
      <c r="IE58" s="23"/>
      <c r="IF58" s="23"/>
      <c r="IG58" s="23"/>
      <c r="IH58" s="23"/>
      <c r="II58" s="23"/>
    </row>
    <row r="59" spans="1:243" s="22" customFormat="1" ht="213.75">
      <c r="A59" s="63">
        <v>8.04</v>
      </c>
      <c r="B59" s="60" t="s">
        <v>96</v>
      </c>
      <c r="C59" s="39" t="s">
        <v>158</v>
      </c>
      <c r="D59" s="61">
        <v>106</v>
      </c>
      <c r="E59" s="62" t="s">
        <v>52</v>
      </c>
      <c r="F59" s="63">
        <v>1708.85</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ROUND(total_amount_ba($B$2,$D$2,D59,F59,J59,K59,M59),0)</f>
        <v>181138</v>
      </c>
      <c r="BB59" s="54">
        <f>BA59+SUM(N59:AZ59)</f>
        <v>181138</v>
      </c>
      <c r="BC59" s="50" t="str">
        <f>SpellNumber(L59,BB59)</f>
        <v>INR  One Lakh Eighty One Thousand One Hundred &amp; Thirty Eight  Only</v>
      </c>
      <c r="IA59" s="22">
        <v>8.04</v>
      </c>
      <c r="IB59" s="22" t="s">
        <v>96</v>
      </c>
      <c r="IC59" s="22" t="s">
        <v>158</v>
      </c>
      <c r="ID59" s="22">
        <v>106</v>
      </c>
      <c r="IE59" s="23" t="s">
        <v>52</v>
      </c>
      <c r="IF59" s="23"/>
      <c r="IG59" s="23"/>
      <c r="IH59" s="23"/>
      <c r="II59" s="23"/>
    </row>
    <row r="60" spans="1:243" s="22" customFormat="1" ht="15.75">
      <c r="A60" s="59">
        <v>9</v>
      </c>
      <c r="B60" s="60" t="s">
        <v>53</v>
      </c>
      <c r="C60" s="39" t="s">
        <v>159</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4"/>
      <c r="IA60" s="22">
        <v>9</v>
      </c>
      <c r="IB60" s="22" t="s">
        <v>53</v>
      </c>
      <c r="IC60" s="22" t="s">
        <v>159</v>
      </c>
      <c r="IE60" s="23"/>
      <c r="IF60" s="23"/>
      <c r="IG60" s="23"/>
      <c r="IH60" s="23"/>
      <c r="II60" s="23"/>
    </row>
    <row r="61" spans="1:243" s="22" customFormat="1" ht="20.25" customHeight="1">
      <c r="A61" s="59">
        <v>9.01</v>
      </c>
      <c r="B61" s="60" t="s">
        <v>228</v>
      </c>
      <c r="C61" s="39" t="s">
        <v>160</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4"/>
      <c r="IA61" s="22">
        <v>9.01</v>
      </c>
      <c r="IB61" s="22" t="s">
        <v>228</v>
      </c>
      <c r="IC61" s="22" t="s">
        <v>160</v>
      </c>
      <c r="IE61" s="23"/>
      <c r="IF61" s="23"/>
      <c r="IG61" s="23"/>
      <c r="IH61" s="23"/>
      <c r="II61" s="23"/>
    </row>
    <row r="62" spans="1:243" s="22" customFormat="1" ht="28.5">
      <c r="A62" s="63">
        <v>9.02</v>
      </c>
      <c r="B62" s="60" t="s">
        <v>199</v>
      </c>
      <c r="C62" s="39" t="s">
        <v>161</v>
      </c>
      <c r="D62" s="61">
        <v>23</v>
      </c>
      <c r="E62" s="62" t="s">
        <v>52</v>
      </c>
      <c r="F62" s="63">
        <v>258.08</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ROUND(total_amount_ba($B$2,$D$2,D62,F62,J62,K62,M62),0)</f>
        <v>5936</v>
      </c>
      <c r="BB62" s="54">
        <f>BA62+SUM(N62:AZ62)</f>
        <v>5936</v>
      </c>
      <c r="BC62" s="50" t="str">
        <f>SpellNumber(L62,BB62)</f>
        <v>INR  Five Thousand Nine Hundred &amp; Thirty Six  Only</v>
      </c>
      <c r="IA62" s="22">
        <v>9.02</v>
      </c>
      <c r="IB62" s="22" t="s">
        <v>199</v>
      </c>
      <c r="IC62" s="22" t="s">
        <v>161</v>
      </c>
      <c r="ID62" s="22">
        <v>23</v>
      </c>
      <c r="IE62" s="23" t="s">
        <v>52</v>
      </c>
      <c r="IF62" s="23"/>
      <c r="IG62" s="23"/>
      <c r="IH62" s="23"/>
      <c r="II62" s="23"/>
    </row>
    <row r="63" spans="1:243" s="22" customFormat="1" ht="28.5">
      <c r="A63" s="59">
        <v>9.03</v>
      </c>
      <c r="B63" s="64" t="s">
        <v>198</v>
      </c>
      <c r="C63" s="39" t="s">
        <v>162</v>
      </c>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4"/>
      <c r="IA63" s="22">
        <v>9.03</v>
      </c>
      <c r="IB63" s="22" t="s">
        <v>198</v>
      </c>
      <c r="IC63" s="22" t="s">
        <v>162</v>
      </c>
      <c r="IE63" s="23"/>
      <c r="IF63" s="23"/>
      <c r="IG63" s="23"/>
      <c r="IH63" s="23"/>
      <c r="II63" s="23"/>
    </row>
    <row r="64" spans="1:243" s="22" customFormat="1" ht="47.25" customHeight="1">
      <c r="A64" s="59">
        <v>9.04</v>
      </c>
      <c r="B64" s="64" t="s">
        <v>199</v>
      </c>
      <c r="C64" s="39" t="s">
        <v>163</v>
      </c>
      <c r="D64" s="61">
        <v>23</v>
      </c>
      <c r="E64" s="62" t="s">
        <v>52</v>
      </c>
      <c r="F64" s="63">
        <v>297.32</v>
      </c>
      <c r="G64" s="40"/>
      <c r="H64" s="24"/>
      <c r="I64" s="47" t="s">
        <v>38</v>
      </c>
      <c r="J64" s="48">
        <f t="shared" si="4"/>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ROUND(total_amount_ba($B$2,$D$2,D64,F64,J64,K64,M64),0)</f>
        <v>6838</v>
      </c>
      <c r="BB64" s="54">
        <f>BA64+SUM(N64:AZ64)</f>
        <v>6838</v>
      </c>
      <c r="BC64" s="50" t="str">
        <f>SpellNumber(L64,BB64)</f>
        <v>INR  Six Thousand Eight Hundred &amp; Thirty Eight  Only</v>
      </c>
      <c r="IA64" s="22">
        <v>9.04</v>
      </c>
      <c r="IB64" s="22" t="s">
        <v>199</v>
      </c>
      <c r="IC64" s="22" t="s">
        <v>163</v>
      </c>
      <c r="ID64" s="22">
        <v>23</v>
      </c>
      <c r="IE64" s="23" t="s">
        <v>52</v>
      </c>
      <c r="IF64" s="23"/>
      <c r="IG64" s="23"/>
      <c r="IH64" s="23"/>
      <c r="II64" s="23"/>
    </row>
    <row r="65" spans="1:243" s="22" customFormat="1" ht="15.75">
      <c r="A65" s="63">
        <v>9.05</v>
      </c>
      <c r="B65" s="60" t="s">
        <v>79</v>
      </c>
      <c r="C65" s="39" t="s">
        <v>164</v>
      </c>
      <c r="D65" s="72"/>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4"/>
      <c r="IA65" s="22">
        <v>9.05</v>
      </c>
      <c r="IB65" s="22" t="s">
        <v>79</v>
      </c>
      <c r="IC65" s="22" t="s">
        <v>164</v>
      </c>
      <c r="IE65" s="23"/>
      <c r="IF65" s="23"/>
      <c r="IG65" s="23"/>
      <c r="IH65" s="23"/>
      <c r="II65" s="23"/>
    </row>
    <row r="66" spans="1:243" s="22" customFormat="1" ht="33" customHeight="1">
      <c r="A66" s="59">
        <v>9.06</v>
      </c>
      <c r="B66" s="60" t="s">
        <v>80</v>
      </c>
      <c r="C66" s="39" t="s">
        <v>165</v>
      </c>
      <c r="D66" s="61">
        <v>7</v>
      </c>
      <c r="E66" s="62" t="s">
        <v>52</v>
      </c>
      <c r="F66" s="63">
        <v>221.87</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ROUND(total_amount_ba($B$2,$D$2,D66,F66,J66,K66,M66),0)</f>
        <v>1553</v>
      </c>
      <c r="BB66" s="54">
        <f>BA66+SUM(N66:AZ66)</f>
        <v>1553</v>
      </c>
      <c r="BC66" s="50" t="str">
        <f>SpellNumber(L66,BB66)</f>
        <v>INR  One Thousand Five Hundred &amp; Fifty Three  Only</v>
      </c>
      <c r="IA66" s="22">
        <v>9.06</v>
      </c>
      <c r="IB66" s="22" t="s">
        <v>80</v>
      </c>
      <c r="IC66" s="22" t="s">
        <v>165</v>
      </c>
      <c r="ID66" s="22">
        <v>7</v>
      </c>
      <c r="IE66" s="23" t="s">
        <v>52</v>
      </c>
      <c r="IF66" s="23"/>
      <c r="IG66" s="23"/>
      <c r="IH66" s="23"/>
      <c r="II66" s="23"/>
    </row>
    <row r="67" spans="1:243" s="22" customFormat="1" ht="42.75">
      <c r="A67" s="59">
        <v>9.07</v>
      </c>
      <c r="B67" s="60" t="s">
        <v>229</v>
      </c>
      <c r="C67" s="39" t="s">
        <v>166</v>
      </c>
      <c r="D67" s="72"/>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4"/>
      <c r="IA67" s="22">
        <v>9.07</v>
      </c>
      <c r="IB67" s="22" t="s">
        <v>229</v>
      </c>
      <c r="IC67" s="22" t="s">
        <v>166</v>
      </c>
      <c r="IE67" s="23"/>
      <c r="IF67" s="23"/>
      <c r="IG67" s="23"/>
      <c r="IH67" s="23"/>
      <c r="II67" s="23"/>
    </row>
    <row r="68" spans="1:243" s="22" customFormat="1" ht="28.5">
      <c r="A68" s="59">
        <v>9.08</v>
      </c>
      <c r="B68" s="60" t="s">
        <v>81</v>
      </c>
      <c r="C68" s="39" t="s">
        <v>167</v>
      </c>
      <c r="D68" s="61">
        <v>160</v>
      </c>
      <c r="E68" s="62" t="s">
        <v>52</v>
      </c>
      <c r="F68" s="63">
        <v>120.86</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ROUND(total_amount_ba($B$2,$D$2,D68,F68,J68,K68,M68),0)</f>
        <v>19338</v>
      </c>
      <c r="BB68" s="54">
        <f>BA68+SUM(N68:AZ68)</f>
        <v>19338</v>
      </c>
      <c r="BC68" s="50" t="str">
        <f>SpellNumber(L68,BB68)</f>
        <v>INR  Nineteen Thousand Three Hundred &amp; Thirty Eight  Only</v>
      </c>
      <c r="IA68" s="22">
        <v>9.08</v>
      </c>
      <c r="IB68" s="22" t="s">
        <v>81</v>
      </c>
      <c r="IC68" s="22" t="s">
        <v>167</v>
      </c>
      <c r="ID68" s="22">
        <v>160</v>
      </c>
      <c r="IE68" s="23" t="s">
        <v>52</v>
      </c>
      <c r="IF68" s="23"/>
      <c r="IG68" s="23"/>
      <c r="IH68" s="23"/>
      <c r="II68" s="23"/>
    </row>
    <row r="69" spans="1:243" s="22" customFormat="1" ht="57">
      <c r="A69" s="59">
        <v>9.09</v>
      </c>
      <c r="B69" s="60" t="s">
        <v>97</v>
      </c>
      <c r="C69" s="39" t="s">
        <v>168</v>
      </c>
      <c r="D69" s="72"/>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4"/>
      <c r="IA69" s="22">
        <v>9.09</v>
      </c>
      <c r="IB69" s="22" t="s">
        <v>97</v>
      </c>
      <c r="IC69" s="22" t="s">
        <v>168</v>
      </c>
      <c r="IE69" s="23"/>
      <c r="IF69" s="23"/>
      <c r="IG69" s="23"/>
      <c r="IH69" s="23"/>
      <c r="II69" s="23"/>
    </row>
    <row r="70" spans="1:243" s="22" customFormat="1" ht="57">
      <c r="A70" s="59">
        <v>9.1</v>
      </c>
      <c r="B70" s="60" t="s">
        <v>98</v>
      </c>
      <c r="C70" s="39" t="s">
        <v>169</v>
      </c>
      <c r="D70" s="61">
        <v>4.8</v>
      </c>
      <c r="E70" s="62" t="s">
        <v>52</v>
      </c>
      <c r="F70" s="63">
        <v>167.82</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ROUND(total_amount_ba($B$2,$D$2,D70,F70,J70,K70,M70),0)</f>
        <v>806</v>
      </c>
      <c r="BB70" s="54">
        <f>BA70+SUM(N70:AZ70)</f>
        <v>806</v>
      </c>
      <c r="BC70" s="50" t="str">
        <f>SpellNumber(L70,BB70)</f>
        <v>INR  Eight Hundred &amp; Six  Only</v>
      </c>
      <c r="IA70" s="22">
        <v>9.1</v>
      </c>
      <c r="IB70" s="22" t="s">
        <v>98</v>
      </c>
      <c r="IC70" s="22" t="s">
        <v>169</v>
      </c>
      <c r="ID70" s="22">
        <v>4.8</v>
      </c>
      <c r="IE70" s="23" t="s">
        <v>52</v>
      </c>
      <c r="IF70" s="23"/>
      <c r="IG70" s="23"/>
      <c r="IH70" s="23"/>
      <c r="II70" s="23"/>
    </row>
    <row r="71" spans="1:243" s="22" customFormat="1" ht="55.5" customHeight="1">
      <c r="A71" s="59">
        <v>9.11</v>
      </c>
      <c r="B71" s="60" t="s">
        <v>99</v>
      </c>
      <c r="C71" s="39" t="s">
        <v>170</v>
      </c>
      <c r="D71" s="61">
        <v>160</v>
      </c>
      <c r="E71" s="62" t="s">
        <v>52</v>
      </c>
      <c r="F71" s="63">
        <v>108.59</v>
      </c>
      <c r="G71" s="40"/>
      <c r="H71" s="24"/>
      <c r="I71" s="47" t="s">
        <v>38</v>
      </c>
      <c r="J71" s="48">
        <f t="shared" si="4"/>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3"/>
      <c r="BA71" s="42">
        <f>ROUND(total_amount_ba($B$2,$D$2,D71,F71,J71,K71,M71),0)</f>
        <v>17374</v>
      </c>
      <c r="BB71" s="54">
        <f>BA71+SUM(N71:AZ71)</f>
        <v>17374</v>
      </c>
      <c r="BC71" s="50" t="str">
        <f>SpellNumber(L71,BB71)</f>
        <v>INR  Seventeen Thousand Three Hundred &amp; Seventy Four  Only</v>
      </c>
      <c r="IA71" s="22">
        <v>9.11</v>
      </c>
      <c r="IB71" s="22" t="s">
        <v>99</v>
      </c>
      <c r="IC71" s="22" t="s">
        <v>170</v>
      </c>
      <c r="ID71" s="22">
        <v>160</v>
      </c>
      <c r="IE71" s="23" t="s">
        <v>52</v>
      </c>
      <c r="IF71" s="23"/>
      <c r="IG71" s="23"/>
      <c r="IH71" s="23"/>
      <c r="II71" s="23"/>
    </row>
    <row r="72" spans="1:243" s="22" customFormat="1" ht="114">
      <c r="A72" s="59">
        <v>9.12</v>
      </c>
      <c r="B72" s="60" t="s">
        <v>230</v>
      </c>
      <c r="C72" s="39" t="s">
        <v>171</v>
      </c>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4"/>
      <c r="IA72" s="22">
        <v>9.12</v>
      </c>
      <c r="IB72" s="22" t="s">
        <v>230</v>
      </c>
      <c r="IC72" s="22" t="s">
        <v>171</v>
      </c>
      <c r="IE72" s="23"/>
      <c r="IF72" s="23"/>
      <c r="IG72" s="23"/>
      <c r="IH72" s="23"/>
      <c r="II72" s="23"/>
    </row>
    <row r="73" spans="1:243" s="22" customFormat="1" ht="28.5">
      <c r="A73" s="59">
        <v>9.13</v>
      </c>
      <c r="B73" s="60" t="s">
        <v>231</v>
      </c>
      <c r="C73" s="39" t="s">
        <v>172</v>
      </c>
      <c r="D73" s="61">
        <v>180</v>
      </c>
      <c r="E73" s="62" t="s">
        <v>52</v>
      </c>
      <c r="F73" s="63">
        <v>48</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ROUND(total_amount_ba($B$2,$D$2,D73,F73,J73,K73,M73),0)</f>
        <v>8640</v>
      </c>
      <c r="BB73" s="54">
        <f>BA73+SUM(N73:AZ73)</f>
        <v>8640</v>
      </c>
      <c r="BC73" s="50" t="str">
        <f>SpellNumber(L73,BB73)</f>
        <v>INR  Eight Thousand Six Hundred &amp; Forty  Only</v>
      </c>
      <c r="IA73" s="22">
        <v>9.13</v>
      </c>
      <c r="IB73" s="22" t="s">
        <v>231</v>
      </c>
      <c r="IC73" s="22" t="s">
        <v>172</v>
      </c>
      <c r="ID73" s="22">
        <v>180</v>
      </c>
      <c r="IE73" s="23" t="s">
        <v>52</v>
      </c>
      <c r="IF73" s="23"/>
      <c r="IG73" s="23"/>
      <c r="IH73" s="23"/>
      <c r="II73" s="23"/>
    </row>
    <row r="74" spans="1:243" s="22" customFormat="1" ht="85.5">
      <c r="A74" s="59">
        <v>9.14</v>
      </c>
      <c r="B74" s="60" t="s">
        <v>100</v>
      </c>
      <c r="C74" s="39" t="s">
        <v>173</v>
      </c>
      <c r="D74" s="61">
        <v>263</v>
      </c>
      <c r="E74" s="62" t="s">
        <v>52</v>
      </c>
      <c r="F74" s="63">
        <v>18.28</v>
      </c>
      <c r="G74" s="40"/>
      <c r="H74" s="24"/>
      <c r="I74" s="47" t="s">
        <v>38</v>
      </c>
      <c r="J74" s="48">
        <f t="shared" si="4"/>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ROUND(total_amount_ba($B$2,$D$2,D74,F74,J74,K74,M74),0)</f>
        <v>4808</v>
      </c>
      <c r="BB74" s="54">
        <f>BA74+SUM(N74:AZ74)</f>
        <v>4808</v>
      </c>
      <c r="BC74" s="50" t="str">
        <f>SpellNumber(L74,BB74)</f>
        <v>INR  Four Thousand Eight Hundred &amp; Eight  Only</v>
      </c>
      <c r="IA74" s="22">
        <v>9.14</v>
      </c>
      <c r="IB74" s="22" t="s">
        <v>100</v>
      </c>
      <c r="IC74" s="22" t="s">
        <v>173</v>
      </c>
      <c r="ID74" s="22">
        <v>263</v>
      </c>
      <c r="IE74" s="23" t="s">
        <v>52</v>
      </c>
      <c r="IF74" s="23"/>
      <c r="IG74" s="23"/>
      <c r="IH74" s="23"/>
      <c r="II74" s="23"/>
    </row>
    <row r="75" spans="1:243" s="22" customFormat="1" ht="57">
      <c r="A75" s="59">
        <v>9.15</v>
      </c>
      <c r="B75" s="60" t="s">
        <v>97</v>
      </c>
      <c r="C75" s="39" t="s">
        <v>174</v>
      </c>
      <c r="D75" s="72"/>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4"/>
      <c r="IA75" s="22">
        <v>9.15</v>
      </c>
      <c r="IB75" s="22" t="s">
        <v>97</v>
      </c>
      <c r="IC75" s="22" t="s">
        <v>174</v>
      </c>
      <c r="IE75" s="23"/>
      <c r="IF75" s="23"/>
      <c r="IG75" s="23"/>
      <c r="IH75" s="23"/>
      <c r="II75" s="23"/>
    </row>
    <row r="76" spans="1:243" s="22" customFormat="1" ht="15.75">
      <c r="A76" s="59">
        <v>9.16</v>
      </c>
      <c r="B76" s="60" t="s">
        <v>101</v>
      </c>
      <c r="C76" s="39" t="s">
        <v>175</v>
      </c>
      <c r="D76" s="61">
        <v>10.66</v>
      </c>
      <c r="E76" s="62" t="s">
        <v>52</v>
      </c>
      <c r="F76" s="63">
        <v>75.88</v>
      </c>
      <c r="G76" s="40"/>
      <c r="H76" s="24"/>
      <c r="I76" s="47" t="s">
        <v>38</v>
      </c>
      <c r="J76" s="48">
        <f t="shared" si="4"/>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ROUND(total_amount_ba($B$2,$D$2,D76,F76,J76,K76,M76),0)</f>
        <v>809</v>
      </c>
      <c r="BB76" s="54">
        <f>BA76+SUM(N76:AZ76)</f>
        <v>809</v>
      </c>
      <c r="BC76" s="50" t="str">
        <f>SpellNumber(L76,BB76)</f>
        <v>INR  Eight Hundred &amp; Nine  Only</v>
      </c>
      <c r="IA76" s="22">
        <v>9.16</v>
      </c>
      <c r="IB76" s="22" t="s">
        <v>101</v>
      </c>
      <c r="IC76" s="22" t="s">
        <v>175</v>
      </c>
      <c r="ID76" s="22">
        <v>10.66</v>
      </c>
      <c r="IE76" s="23" t="s">
        <v>52</v>
      </c>
      <c r="IF76" s="23"/>
      <c r="IG76" s="23"/>
      <c r="IH76" s="23"/>
      <c r="II76" s="23"/>
    </row>
    <row r="77" spans="1:243" s="22" customFormat="1" ht="15.75">
      <c r="A77" s="59">
        <v>10</v>
      </c>
      <c r="B77" s="60" t="s">
        <v>102</v>
      </c>
      <c r="C77" s="39" t="s">
        <v>176</v>
      </c>
      <c r="D77" s="72"/>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4"/>
      <c r="IA77" s="22">
        <v>10</v>
      </c>
      <c r="IB77" s="22" t="s">
        <v>102</v>
      </c>
      <c r="IC77" s="22" t="s">
        <v>176</v>
      </c>
      <c r="IE77" s="23"/>
      <c r="IF77" s="23"/>
      <c r="IG77" s="23"/>
      <c r="IH77" s="23"/>
      <c r="II77" s="23"/>
    </row>
    <row r="78" spans="1:243" s="22" customFormat="1" ht="142.5">
      <c r="A78" s="59">
        <v>10.01</v>
      </c>
      <c r="B78" s="60" t="s">
        <v>103</v>
      </c>
      <c r="C78" s="39" t="s">
        <v>177</v>
      </c>
      <c r="D78" s="72"/>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4"/>
      <c r="IA78" s="22">
        <v>10.01</v>
      </c>
      <c r="IB78" s="22" t="s">
        <v>103</v>
      </c>
      <c r="IC78" s="22" t="s">
        <v>177</v>
      </c>
      <c r="IE78" s="23"/>
      <c r="IF78" s="23"/>
      <c r="IG78" s="23"/>
      <c r="IH78" s="23"/>
      <c r="II78" s="23"/>
    </row>
    <row r="79" spans="1:243" s="22" customFormat="1" ht="28.5">
      <c r="A79" s="59">
        <v>10.02</v>
      </c>
      <c r="B79" s="60" t="s">
        <v>104</v>
      </c>
      <c r="C79" s="39" t="s">
        <v>178</v>
      </c>
      <c r="D79" s="61">
        <v>4</v>
      </c>
      <c r="E79" s="62" t="s">
        <v>52</v>
      </c>
      <c r="F79" s="63">
        <v>419.11</v>
      </c>
      <c r="G79" s="40"/>
      <c r="H79" s="24"/>
      <c r="I79" s="47" t="s">
        <v>38</v>
      </c>
      <c r="J79" s="48">
        <f t="shared" si="4"/>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3"/>
      <c r="BA79" s="42">
        <f>ROUND(total_amount_ba($B$2,$D$2,D79,F79,J79,K79,M79),0)</f>
        <v>1676</v>
      </c>
      <c r="BB79" s="54">
        <f>BA79+SUM(N79:AZ79)</f>
        <v>1676</v>
      </c>
      <c r="BC79" s="50" t="str">
        <f>SpellNumber(L79,BB79)</f>
        <v>INR  One Thousand Six Hundred &amp; Seventy Six  Only</v>
      </c>
      <c r="IA79" s="22">
        <v>10.02</v>
      </c>
      <c r="IB79" s="22" t="s">
        <v>104</v>
      </c>
      <c r="IC79" s="22" t="s">
        <v>178</v>
      </c>
      <c r="ID79" s="22">
        <v>4</v>
      </c>
      <c r="IE79" s="23" t="s">
        <v>52</v>
      </c>
      <c r="IF79" s="23"/>
      <c r="IG79" s="23"/>
      <c r="IH79" s="23"/>
      <c r="II79" s="23"/>
    </row>
    <row r="80" spans="1:243" s="22" customFormat="1" ht="57">
      <c r="A80" s="59">
        <v>10.03</v>
      </c>
      <c r="B80" s="60" t="s">
        <v>232</v>
      </c>
      <c r="C80" s="39" t="s">
        <v>179</v>
      </c>
      <c r="D80" s="61">
        <v>110</v>
      </c>
      <c r="E80" s="62" t="s">
        <v>52</v>
      </c>
      <c r="F80" s="63">
        <v>2.49</v>
      </c>
      <c r="G80" s="40"/>
      <c r="H80" s="24"/>
      <c r="I80" s="47" t="s">
        <v>38</v>
      </c>
      <c r="J80" s="48">
        <f t="shared" si="4"/>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ROUND(total_amount_ba($B$2,$D$2,D80,F80,J80,K80,M80),0)</f>
        <v>274</v>
      </c>
      <c r="BB80" s="54">
        <f>BA80+SUM(N80:AZ80)</f>
        <v>274</v>
      </c>
      <c r="BC80" s="50" t="str">
        <f>SpellNumber(L80,BB80)</f>
        <v>INR  Two Hundred &amp; Seventy Four  Only</v>
      </c>
      <c r="IA80" s="22">
        <v>10.03</v>
      </c>
      <c r="IB80" s="22" t="s">
        <v>232</v>
      </c>
      <c r="IC80" s="22" t="s">
        <v>179</v>
      </c>
      <c r="ID80" s="22">
        <v>110</v>
      </c>
      <c r="IE80" s="23" t="s">
        <v>52</v>
      </c>
      <c r="IF80" s="23"/>
      <c r="IG80" s="23"/>
      <c r="IH80" s="23"/>
      <c r="II80" s="23"/>
    </row>
    <row r="81" spans="1:243" s="22" customFormat="1" ht="71.25">
      <c r="A81" s="59">
        <v>10.04</v>
      </c>
      <c r="B81" s="60" t="s">
        <v>233</v>
      </c>
      <c r="C81" s="39" t="s">
        <v>180</v>
      </c>
      <c r="D81" s="61">
        <v>70</v>
      </c>
      <c r="E81" s="62" t="s">
        <v>74</v>
      </c>
      <c r="F81" s="63">
        <v>2.49</v>
      </c>
      <c r="G81" s="40"/>
      <c r="H81" s="24"/>
      <c r="I81" s="47" t="s">
        <v>38</v>
      </c>
      <c r="J81" s="48">
        <f t="shared" si="4"/>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3"/>
      <c r="BA81" s="42">
        <f>ROUND(total_amount_ba($B$2,$D$2,D81,F81,J81,K81,M81),0)</f>
        <v>174</v>
      </c>
      <c r="BB81" s="54">
        <f>BA81+SUM(N81:AZ81)</f>
        <v>174</v>
      </c>
      <c r="BC81" s="50" t="str">
        <f>SpellNumber(L81,BB81)</f>
        <v>INR  One Hundred &amp; Seventy Four  Only</v>
      </c>
      <c r="IA81" s="22">
        <v>10.04</v>
      </c>
      <c r="IB81" s="22" t="s">
        <v>233</v>
      </c>
      <c r="IC81" s="22" t="s">
        <v>180</v>
      </c>
      <c r="ID81" s="22">
        <v>70</v>
      </c>
      <c r="IE81" s="23" t="s">
        <v>74</v>
      </c>
      <c r="IF81" s="23"/>
      <c r="IG81" s="23"/>
      <c r="IH81" s="23"/>
      <c r="II81" s="23"/>
    </row>
    <row r="82" spans="1:243" s="22" customFormat="1" ht="15.75">
      <c r="A82" s="63">
        <v>11</v>
      </c>
      <c r="B82" s="60" t="s">
        <v>234</v>
      </c>
      <c r="C82" s="39" t="s">
        <v>181</v>
      </c>
      <c r="D82" s="72"/>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4"/>
      <c r="IA82" s="22">
        <v>11</v>
      </c>
      <c r="IB82" s="22" t="s">
        <v>234</v>
      </c>
      <c r="IC82" s="22" t="s">
        <v>181</v>
      </c>
      <c r="IE82" s="23"/>
      <c r="IF82" s="23"/>
      <c r="IG82" s="23"/>
      <c r="IH82" s="23"/>
      <c r="II82" s="23"/>
    </row>
    <row r="83" spans="1:243" s="22" customFormat="1" ht="71.25">
      <c r="A83" s="59">
        <v>11.01</v>
      </c>
      <c r="B83" s="60" t="s">
        <v>200</v>
      </c>
      <c r="C83" s="39" t="s">
        <v>182</v>
      </c>
      <c r="D83" s="72"/>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4"/>
      <c r="IA83" s="22">
        <v>11.01</v>
      </c>
      <c r="IB83" s="22" t="s">
        <v>200</v>
      </c>
      <c r="IC83" s="22" t="s">
        <v>182</v>
      </c>
      <c r="IE83" s="23"/>
      <c r="IF83" s="23"/>
      <c r="IG83" s="23"/>
      <c r="IH83" s="23"/>
      <c r="II83" s="23"/>
    </row>
    <row r="84" spans="1:243" s="22" customFormat="1" ht="40.5" customHeight="1">
      <c r="A84" s="59">
        <v>11.02</v>
      </c>
      <c r="B84" s="60" t="s">
        <v>201</v>
      </c>
      <c r="C84" s="39" t="s">
        <v>183</v>
      </c>
      <c r="D84" s="61">
        <v>4.65</v>
      </c>
      <c r="E84" s="62" t="s">
        <v>64</v>
      </c>
      <c r="F84" s="63">
        <v>1759.84</v>
      </c>
      <c r="G84" s="40"/>
      <c r="H84" s="24"/>
      <c r="I84" s="47" t="s">
        <v>38</v>
      </c>
      <c r="J84" s="48">
        <f t="shared" si="4"/>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3"/>
      <c r="BA84" s="42">
        <f>ROUND(total_amount_ba($B$2,$D$2,D84,F84,J84,K84,M84),0)</f>
        <v>8183</v>
      </c>
      <c r="BB84" s="54">
        <f>BA84+SUM(N84:AZ84)</f>
        <v>8183</v>
      </c>
      <c r="BC84" s="50" t="str">
        <f>SpellNumber(L84,BB84)</f>
        <v>INR  Eight Thousand One Hundred &amp; Eighty Three  Only</v>
      </c>
      <c r="IA84" s="22">
        <v>11.02</v>
      </c>
      <c r="IB84" s="22" t="s">
        <v>201</v>
      </c>
      <c r="IC84" s="22" t="s">
        <v>183</v>
      </c>
      <c r="ID84" s="22">
        <v>4.65</v>
      </c>
      <c r="IE84" s="23" t="s">
        <v>64</v>
      </c>
      <c r="IF84" s="23"/>
      <c r="IG84" s="23"/>
      <c r="IH84" s="23"/>
      <c r="II84" s="23"/>
    </row>
    <row r="85" spans="1:243" s="22" customFormat="1" ht="85.5">
      <c r="A85" s="59">
        <v>11.03</v>
      </c>
      <c r="B85" s="60" t="s">
        <v>235</v>
      </c>
      <c r="C85" s="39" t="s">
        <v>184</v>
      </c>
      <c r="D85" s="61">
        <v>2.44</v>
      </c>
      <c r="E85" s="62" t="s">
        <v>64</v>
      </c>
      <c r="F85" s="63">
        <v>2567.38</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3"/>
      <c r="BA85" s="42">
        <f>ROUND(total_amount_ba($B$2,$D$2,D85,F85,J85,K85,M85),0)</f>
        <v>6264</v>
      </c>
      <c r="BB85" s="54">
        <f>BA85+SUM(N85:AZ85)</f>
        <v>6264</v>
      </c>
      <c r="BC85" s="50" t="str">
        <f>SpellNumber(L85,BB85)</f>
        <v>INR  Six Thousand Two Hundred &amp; Sixty Four  Only</v>
      </c>
      <c r="IA85" s="22">
        <v>11.03</v>
      </c>
      <c r="IB85" s="22" t="s">
        <v>235</v>
      </c>
      <c r="IC85" s="22" t="s">
        <v>184</v>
      </c>
      <c r="ID85" s="22">
        <v>2.44</v>
      </c>
      <c r="IE85" s="23" t="s">
        <v>64</v>
      </c>
      <c r="IF85" s="23"/>
      <c r="IG85" s="23"/>
      <c r="IH85" s="23"/>
      <c r="II85" s="23"/>
    </row>
    <row r="86" spans="1:243" s="22" customFormat="1" ht="85.5">
      <c r="A86" s="59">
        <v>11.04</v>
      </c>
      <c r="B86" s="60" t="s">
        <v>236</v>
      </c>
      <c r="C86" s="39" t="s">
        <v>185</v>
      </c>
      <c r="D86" s="72"/>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4"/>
      <c r="IA86" s="22">
        <v>11.04</v>
      </c>
      <c r="IB86" s="22" t="s">
        <v>236</v>
      </c>
      <c r="IC86" s="22" t="s">
        <v>185</v>
      </c>
      <c r="IE86" s="23"/>
      <c r="IF86" s="23"/>
      <c r="IG86" s="23"/>
      <c r="IH86" s="23"/>
      <c r="II86" s="23"/>
    </row>
    <row r="87" spans="1:243" s="22" customFormat="1" ht="28.5">
      <c r="A87" s="59">
        <v>11.05</v>
      </c>
      <c r="B87" s="60" t="s">
        <v>237</v>
      </c>
      <c r="C87" s="39" t="s">
        <v>186</v>
      </c>
      <c r="D87" s="61">
        <v>4.9</v>
      </c>
      <c r="E87" s="62" t="s">
        <v>64</v>
      </c>
      <c r="F87" s="63">
        <v>1489.21</v>
      </c>
      <c r="G87" s="40"/>
      <c r="H87" s="24"/>
      <c r="I87" s="47" t="s">
        <v>38</v>
      </c>
      <c r="J87" s="48">
        <f t="shared" si="4"/>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3"/>
      <c r="BA87" s="42">
        <f>ROUND(total_amount_ba($B$2,$D$2,D87,F87,J87,K87,M87),0)</f>
        <v>7297</v>
      </c>
      <c r="BB87" s="54">
        <f>BA87+SUM(N87:AZ87)</f>
        <v>7297</v>
      </c>
      <c r="BC87" s="50" t="str">
        <f>SpellNumber(L87,BB87)</f>
        <v>INR  Seven Thousand Two Hundred &amp; Ninety Seven  Only</v>
      </c>
      <c r="IA87" s="22">
        <v>11.05</v>
      </c>
      <c r="IB87" s="22" t="s">
        <v>237</v>
      </c>
      <c r="IC87" s="22" t="s">
        <v>186</v>
      </c>
      <c r="ID87" s="22">
        <v>4.9</v>
      </c>
      <c r="IE87" s="23" t="s">
        <v>64</v>
      </c>
      <c r="IF87" s="23"/>
      <c r="IG87" s="23"/>
      <c r="IH87" s="23"/>
      <c r="II87" s="23"/>
    </row>
    <row r="88" spans="1:243" s="22" customFormat="1" ht="27" customHeight="1">
      <c r="A88" s="59">
        <v>11.06</v>
      </c>
      <c r="B88" s="60" t="s">
        <v>105</v>
      </c>
      <c r="C88" s="39" t="s">
        <v>187</v>
      </c>
      <c r="D88" s="72"/>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4"/>
      <c r="IA88" s="22">
        <v>11.06</v>
      </c>
      <c r="IB88" s="22" t="s">
        <v>105</v>
      </c>
      <c r="IC88" s="22" t="s">
        <v>187</v>
      </c>
      <c r="IE88" s="23"/>
      <c r="IF88" s="23"/>
      <c r="IG88" s="23"/>
      <c r="IH88" s="23"/>
      <c r="II88" s="23"/>
    </row>
    <row r="89" spans="1:243" s="22" customFormat="1" ht="28.5">
      <c r="A89" s="63">
        <v>11.07</v>
      </c>
      <c r="B89" s="60" t="s">
        <v>202</v>
      </c>
      <c r="C89" s="39" t="s">
        <v>188</v>
      </c>
      <c r="D89" s="61">
        <v>8</v>
      </c>
      <c r="E89" s="62" t="s">
        <v>65</v>
      </c>
      <c r="F89" s="63">
        <v>265.4</v>
      </c>
      <c r="G89" s="40"/>
      <c r="H89" s="24"/>
      <c r="I89" s="47" t="s">
        <v>38</v>
      </c>
      <c r="J89" s="48">
        <f t="shared" si="4"/>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3"/>
      <c r="BA89" s="42">
        <f>ROUND(total_amount_ba($B$2,$D$2,D89,F89,J89,K89,M89),0)</f>
        <v>2123</v>
      </c>
      <c r="BB89" s="54">
        <f>BA89+SUM(N89:AZ89)</f>
        <v>2123</v>
      </c>
      <c r="BC89" s="50" t="str">
        <f>SpellNumber(L89,BB89)</f>
        <v>INR  Two Thousand One Hundred &amp; Twenty Three  Only</v>
      </c>
      <c r="IA89" s="22">
        <v>11.07</v>
      </c>
      <c r="IB89" s="22" t="s">
        <v>202</v>
      </c>
      <c r="IC89" s="22" t="s">
        <v>188</v>
      </c>
      <c r="ID89" s="22">
        <v>8</v>
      </c>
      <c r="IE89" s="23" t="s">
        <v>65</v>
      </c>
      <c r="IF89" s="23"/>
      <c r="IG89" s="23"/>
      <c r="IH89" s="23"/>
      <c r="II89" s="23"/>
    </row>
    <row r="90" spans="1:243" s="22" customFormat="1" ht="15.75" customHeight="1">
      <c r="A90" s="59">
        <v>11.08</v>
      </c>
      <c r="B90" s="60" t="s">
        <v>238</v>
      </c>
      <c r="C90" s="39" t="s">
        <v>189</v>
      </c>
      <c r="D90" s="72"/>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4"/>
      <c r="IA90" s="22">
        <v>11.08</v>
      </c>
      <c r="IB90" s="22" t="s">
        <v>238</v>
      </c>
      <c r="IC90" s="22" t="s">
        <v>189</v>
      </c>
      <c r="IE90" s="23"/>
      <c r="IF90" s="23"/>
      <c r="IG90" s="23"/>
      <c r="IH90" s="23"/>
      <c r="II90" s="23"/>
    </row>
    <row r="91" spans="1:243" s="22" customFormat="1" ht="28.5">
      <c r="A91" s="59">
        <v>11.09</v>
      </c>
      <c r="B91" s="60" t="s">
        <v>239</v>
      </c>
      <c r="C91" s="39" t="s">
        <v>190</v>
      </c>
      <c r="D91" s="61">
        <v>46.5</v>
      </c>
      <c r="E91" s="62" t="s">
        <v>52</v>
      </c>
      <c r="F91" s="63">
        <v>53.04</v>
      </c>
      <c r="G91" s="40"/>
      <c r="H91" s="24"/>
      <c r="I91" s="47" t="s">
        <v>38</v>
      </c>
      <c r="J91" s="48">
        <f t="shared" si="4"/>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3"/>
      <c r="BA91" s="42">
        <f aca="true" t="shared" si="5" ref="BA90:BA103">ROUND(total_amount_ba($B$2,$D$2,D91,F91,J91,K91,M91),0)</f>
        <v>2466</v>
      </c>
      <c r="BB91" s="54">
        <f aca="true" t="shared" si="6" ref="BB90:BB103">BA91+SUM(N91:AZ91)</f>
        <v>2466</v>
      </c>
      <c r="BC91" s="50" t="str">
        <f aca="true" t="shared" si="7" ref="BC90:BC103">SpellNumber(L91,BB91)</f>
        <v>INR  Two Thousand Four Hundred &amp; Sixty Six  Only</v>
      </c>
      <c r="IA91" s="22">
        <v>11.09</v>
      </c>
      <c r="IB91" s="22" t="s">
        <v>239</v>
      </c>
      <c r="IC91" s="22" t="s">
        <v>190</v>
      </c>
      <c r="ID91" s="22">
        <v>46.5</v>
      </c>
      <c r="IE91" s="23" t="s">
        <v>52</v>
      </c>
      <c r="IF91" s="23"/>
      <c r="IG91" s="23"/>
      <c r="IH91" s="23"/>
      <c r="II91" s="23"/>
    </row>
    <row r="92" spans="1:243" s="22" customFormat="1" ht="71.25">
      <c r="A92" s="59">
        <v>11.1</v>
      </c>
      <c r="B92" s="60" t="s">
        <v>240</v>
      </c>
      <c r="C92" s="39" t="s">
        <v>191</v>
      </c>
      <c r="D92" s="72"/>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4"/>
      <c r="IA92" s="22">
        <v>11.1</v>
      </c>
      <c r="IB92" s="22" t="s">
        <v>240</v>
      </c>
      <c r="IC92" s="22" t="s">
        <v>191</v>
      </c>
      <c r="IE92" s="23"/>
      <c r="IF92" s="23"/>
      <c r="IG92" s="23"/>
      <c r="IH92" s="23"/>
      <c r="II92" s="23"/>
    </row>
    <row r="93" spans="1:243" s="22" customFormat="1" ht="28.5">
      <c r="A93" s="59">
        <v>11.11</v>
      </c>
      <c r="B93" s="60" t="s">
        <v>241</v>
      </c>
      <c r="C93" s="39" t="s">
        <v>192</v>
      </c>
      <c r="D93" s="61">
        <v>59</v>
      </c>
      <c r="E93" s="62" t="s">
        <v>52</v>
      </c>
      <c r="F93" s="63">
        <v>65.49</v>
      </c>
      <c r="G93" s="40"/>
      <c r="H93" s="24"/>
      <c r="I93" s="47" t="s">
        <v>38</v>
      </c>
      <c r="J93" s="48">
        <f t="shared" si="4"/>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3"/>
      <c r="BA93" s="42">
        <f t="shared" si="5"/>
        <v>3864</v>
      </c>
      <c r="BB93" s="54">
        <f t="shared" si="6"/>
        <v>3864</v>
      </c>
      <c r="BC93" s="50" t="str">
        <f t="shared" si="7"/>
        <v>INR  Three Thousand Eight Hundred &amp; Sixty Four  Only</v>
      </c>
      <c r="IA93" s="22">
        <v>11.11</v>
      </c>
      <c r="IB93" s="22" t="s">
        <v>241</v>
      </c>
      <c r="IC93" s="22" t="s">
        <v>192</v>
      </c>
      <c r="ID93" s="22">
        <v>59</v>
      </c>
      <c r="IE93" s="23" t="s">
        <v>52</v>
      </c>
      <c r="IF93" s="23"/>
      <c r="IG93" s="23"/>
      <c r="IH93" s="23"/>
      <c r="II93" s="23"/>
    </row>
    <row r="94" spans="1:243" s="22" customFormat="1" ht="85.5">
      <c r="A94" s="59">
        <v>11.12</v>
      </c>
      <c r="B94" s="60" t="s">
        <v>242</v>
      </c>
      <c r="C94" s="39" t="s">
        <v>193</v>
      </c>
      <c r="D94" s="61">
        <v>31.6</v>
      </c>
      <c r="E94" s="62" t="s">
        <v>52</v>
      </c>
      <c r="F94" s="63">
        <v>40.77</v>
      </c>
      <c r="G94" s="40"/>
      <c r="H94" s="24"/>
      <c r="I94" s="47" t="s">
        <v>38</v>
      </c>
      <c r="J94" s="48">
        <f t="shared" si="4"/>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3"/>
      <c r="BA94" s="42">
        <f t="shared" si="5"/>
        <v>1288</v>
      </c>
      <c r="BB94" s="54">
        <f t="shared" si="6"/>
        <v>1288</v>
      </c>
      <c r="BC94" s="50" t="str">
        <f t="shared" si="7"/>
        <v>INR  One Thousand Two Hundred &amp; Eighty Eight  Only</v>
      </c>
      <c r="IA94" s="22">
        <v>11.12</v>
      </c>
      <c r="IB94" s="22" t="s">
        <v>242</v>
      </c>
      <c r="IC94" s="22" t="s">
        <v>193</v>
      </c>
      <c r="ID94" s="22">
        <v>31.6</v>
      </c>
      <c r="IE94" s="23" t="s">
        <v>52</v>
      </c>
      <c r="IF94" s="23"/>
      <c r="IG94" s="23"/>
      <c r="IH94" s="23"/>
      <c r="II94" s="23"/>
    </row>
    <row r="95" spans="1:243" s="22" customFormat="1" ht="28.5" customHeight="1">
      <c r="A95" s="59">
        <v>11.13</v>
      </c>
      <c r="B95" s="60" t="s">
        <v>203</v>
      </c>
      <c r="C95" s="39" t="s">
        <v>194</v>
      </c>
      <c r="D95" s="61">
        <v>85</v>
      </c>
      <c r="E95" s="62" t="s">
        <v>52</v>
      </c>
      <c r="F95" s="63">
        <v>39.5</v>
      </c>
      <c r="G95" s="40"/>
      <c r="H95" s="24"/>
      <c r="I95" s="47" t="s">
        <v>38</v>
      </c>
      <c r="J95" s="48">
        <f t="shared" si="4"/>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3"/>
      <c r="BA95" s="42">
        <f t="shared" si="5"/>
        <v>3358</v>
      </c>
      <c r="BB95" s="54">
        <f t="shared" si="6"/>
        <v>3358</v>
      </c>
      <c r="BC95" s="50" t="str">
        <f t="shared" si="7"/>
        <v>INR  Three Thousand Three Hundred &amp; Fifty Eight  Only</v>
      </c>
      <c r="IA95" s="22">
        <v>11.13</v>
      </c>
      <c r="IB95" s="65" t="s">
        <v>203</v>
      </c>
      <c r="IC95" s="22" t="s">
        <v>194</v>
      </c>
      <c r="ID95" s="22">
        <v>85</v>
      </c>
      <c r="IE95" s="23" t="s">
        <v>52</v>
      </c>
      <c r="IF95" s="23"/>
      <c r="IG95" s="23"/>
      <c r="IH95" s="23"/>
      <c r="II95" s="23"/>
    </row>
    <row r="96" spans="1:239" ht="128.25">
      <c r="A96" s="59">
        <v>11.14</v>
      </c>
      <c r="B96" s="60" t="s">
        <v>243</v>
      </c>
      <c r="C96" s="39" t="s">
        <v>270</v>
      </c>
      <c r="D96" s="61">
        <v>20.25</v>
      </c>
      <c r="E96" s="62" t="s">
        <v>64</v>
      </c>
      <c r="F96" s="63">
        <v>192.32</v>
      </c>
      <c r="G96" s="40"/>
      <c r="H96" s="24"/>
      <c r="I96" s="47" t="s">
        <v>38</v>
      </c>
      <c r="J96" s="48">
        <f t="shared" si="4"/>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3"/>
      <c r="BA96" s="42">
        <f t="shared" si="5"/>
        <v>3894</v>
      </c>
      <c r="BB96" s="54">
        <f t="shared" si="6"/>
        <v>3894</v>
      </c>
      <c r="BC96" s="50" t="str">
        <f t="shared" si="7"/>
        <v>INR  Three Thousand Eight Hundred &amp; Ninety Four  Only</v>
      </c>
      <c r="IA96" s="1">
        <v>11.14</v>
      </c>
      <c r="IB96" s="1" t="s">
        <v>243</v>
      </c>
      <c r="IC96" s="1" t="s">
        <v>270</v>
      </c>
      <c r="ID96" s="1">
        <v>20.25</v>
      </c>
      <c r="IE96" s="3" t="s">
        <v>64</v>
      </c>
    </row>
    <row r="97" spans="1:237" ht="27.75" customHeight="1">
      <c r="A97" s="59">
        <v>12</v>
      </c>
      <c r="B97" s="60" t="s">
        <v>106</v>
      </c>
      <c r="C97" s="39" t="s">
        <v>271</v>
      </c>
      <c r="D97" s="72"/>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4"/>
      <c r="IA97" s="1">
        <v>12</v>
      </c>
      <c r="IB97" s="1" t="s">
        <v>106</v>
      </c>
      <c r="IC97" s="1" t="s">
        <v>271</v>
      </c>
    </row>
    <row r="98" spans="1:237" ht="57">
      <c r="A98" s="59">
        <v>12.01</v>
      </c>
      <c r="B98" s="60" t="s">
        <v>107</v>
      </c>
      <c r="C98" s="39" t="s">
        <v>272</v>
      </c>
      <c r="D98" s="72"/>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4"/>
      <c r="IA98" s="1">
        <v>12.01</v>
      </c>
      <c r="IB98" s="1" t="s">
        <v>107</v>
      </c>
      <c r="IC98" s="1" t="s">
        <v>272</v>
      </c>
    </row>
    <row r="99" spans="1:239" ht="28.5">
      <c r="A99" s="59">
        <v>12.02</v>
      </c>
      <c r="B99" s="60" t="s">
        <v>108</v>
      </c>
      <c r="C99" s="39" t="s">
        <v>273</v>
      </c>
      <c r="D99" s="61">
        <v>3</v>
      </c>
      <c r="E99" s="62" t="s">
        <v>65</v>
      </c>
      <c r="F99" s="63">
        <v>3060.19</v>
      </c>
      <c r="G99" s="40"/>
      <c r="H99" s="24"/>
      <c r="I99" s="47" t="s">
        <v>38</v>
      </c>
      <c r="J99" s="48">
        <f t="shared" si="4"/>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3"/>
      <c r="BA99" s="42">
        <f t="shared" si="5"/>
        <v>9181</v>
      </c>
      <c r="BB99" s="54">
        <f t="shared" si="6"/>
        <v>9181</v>
      </c>
      <c r="BC99" s="50" t="str">
        <f t="shared" si="7"/>
        <v>INR  Nine Thousand One Hundred &amp; Eighty One  Only</v>
      </c>
      <c r="IA99" s="1">
        <v>12.02</v>
      </c>
      <c r="IB99" s="1" t="s">
        <v>108</v>
      </c>
      <c r="IC99" s="1" t="s">
        <v>273</v>
      </c>
      <c r="ID99" s="1">
        <v>3</v>
      </c>
      <c r="IE99" s="3" t="s">
        <v>65</v>
      </c>
    </row>
    <row r="100" spans="1:237" ht="42.75">
      <c r="A100" s="59">
        <v>12.03</v>
      </c>
      <c r="B100" s="60" t="s">
        <v>109</v>
      </c>
      <c r="C100" s="39" t="s">
        <v>274</v>
      </c>
      <c r="D100" s="72"/>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4"/>
      <c r="IA100" s="1">
        <v>12.03</v>
      </c>
      <c r="IB100" s="1" t="s">
        <v>109</v>
      </c>
      <c r="IC100" s="1" t="s">
        <v>274</v>
      </c>
    </row>
    <row r="101" spans="1:237" ht="15.75">
      <c r="A101" s="59">
        <v>12.04</v>
      </c>
      <c r="B101" s="64" t="s">
        <v>110</v>
      </c>
      <c r="C101" s="39" t="s">
        <v>275</v>
      </c>
      <c r="D101" s="72"/>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4"/>
      <c r="IA101" s="1">
        <v>12.04</v>
      </c>
      <c r="IB101" s="1" t="s">
        <v>110</v>
      </c>
      <c r="IC101" s="1" t="s">
        <v>275</v>
      </c>
    </row>
    <row r="102" spans="1:239" ht="28.5">
      <c r="A102" s="59">
        <v>12.05</v>
      </c>
      <c r="B102" s="64" t="s">
        <v>111</v>
      </c>
      <c r="C102" s="39" t="s">
        <v>276</v>
      </c>
      <c r="D102" s="61">
        <v>3</v>
      </c>
      <c r="E102" s="62" t="s">
        <v>65</v>
      </c>
      <c r="F102" s="63">
        <v>91.49</v>
      </c>
      <c r="G102" s="40"/>
      <c r="H102" s="24"/>
      <c r="I102" s="47" t="s">
        <v>38</v>
      </c>
      <c r="J102" s="48">
        <f t="shared" si="4"/>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3"/>
      <c r="BA102" s="42">
        <f t="shared" si="5"/>
        <v>274</v>
      </c>
      <c r="BB102" s="54">
        <f t="shared" si="6"/>
        <v>274</v>
      </c>
      <c r="BC102" s="50" t="str">
        <f t="shared" si="7"/>
        <v>INR  Two Hundred &amp; Seventy Four  Only</v>
      </c>
      <c r="IA102" s="1">
        <v>12.05</v>
      </c>
      <c r="IB102" s="1" t="s">
        <v>111</v>
      </c>
      <c r="IC102" s="1" t="s">
        <v>276</v>
      </c>
      <c r="ID102" s="1">
        <v>3</v>
      </c>
      <c r="IE102" s="3" t="s">
        <v>65</v>
      </c>
    </row>
    <row r="103" spans="1:237" ht="15.75">
      <c r="A103" s="63">
        <v>13</v>
      </c>
      <c r="B103" s="60" t="s">
        <v>112</v>
      </c>
      <c r="C103" s="39" t="s">
        <v>277</v>
      </c>
      <c r="D103" s="72"/>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4"/>
      <c r="IA103" s="1">
        <v>13</v>
      </c>
      <c r="IB103" s="1" t="s">
        <v>112</v>
      </c>
      <c r="IC103" s="1" t="s">
        <v>277</v>
      </c>
    </row>
    <row r="104" spans="1:237" ht="71.25">
      <c r="A104" s="59">
        <v>13.01</v>
      </c>
      <c r="B104" s="60" t="s">
        <v>244</v>
      </c>
      <c r="C104" s="39" t="s">
        <v>278</v>
      </c>
      <c r="D104" s="72"/>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4"/>
      <c r="IA104" s="1">
        <v>13.01</v>
      </c>
      <c r="IB104" s="1" t="s">
        <v>244</v>
      </c>
      <c r="IC104" s="1" t="s">
        <v>278</v>
      </c>
    </row>
    <row r="105" spans="1:239" ht="15.75">
      <c r="A105" s="59">
        <v>13.02</v>
      </c>
      <c r="B105" s="60" t="s">
        <v>113</v>
      </c>
      <c r="C105" s="39" t="s">
        <v>279</v>
      </c>
      <c r="D105" s="61">
        <v>3</v>
      </c>
      <c r="E105" s="62" t="s">
        <v>74</v>
      </c>
      <c r="F105" s="63">
        <v>266.68</v>
      </c>
      <c r="G105" s="40"/>
      <c r="H105" s="24"/>
      <c r="I105" s="47" t="s">
        <v>38</v>
      </c>
      <c r="J105" s="48">
        <f t="shared" si="4"/>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3"/>
      <c r="BA105" s="42">
        <f>ROUND(total_amount_ba($B$2,$D$2,D105,F105,J105,K105,M105),0)</f>
        <v>800</v>
      </c>
      <c r="BB105" s="54">
        <f>BA105+SUM(N105:AZ105)</f>
        <v>800</v>
      </c>
      <c r="BC105" s="50" t="str">
        <f>SpellNumber(L105,BB105)</f>
        <v>INR  Eight Hundred    Only</v>
      </c>
      <c r="IA105" s="1">
        <v>13.02</v>
      </c>
      <c r="IB105" s="1" t="s">
        <v>113</v>
      </c>
      <c r="IC105" s="1" t="s">
        <v>279</v>
      </c>
      <c r="ID105" s="1">
        <v>3</v>
      </c>
      <c r="IE105" s="3" t="s">
        <v>74</v>
      </c>
    </row>
    <row r="106" spans="1:239" ht="28.5">
      <c r="A106" s="63">
        <v>13.03</v>
      </c>
      <c r="B106" s="60" t="s">
        <v>114</v>
      </c>
      <c r="C106" s="39" t="s">
        <v>280</v>
      </c>
      <c r="D106" s="61">
        <v>46.5</v>
      </c>
      <c r="E106" s="62" t="s">
        <v>74</v>
      </c>
      <c r="F106" s="63">
        <v>327.35</v>
      </c>
      <c r="G106" s="40"/>
      <c r="H106" s="24"/>
      <c r="I106" s="47" t="s">
        <v>38</v>
      </c>
      <c r="J106" s="48">
        <f t="shared" si="4"/>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3"/>
      <c r="BA106" s="42">
        <f>ROUND(total_amount_ba($B$2,$D$2,D106,F106,J106,K106,M106),0)</f>
        <v>15222</v>
      </c>
      <c r="BB106" s="54">
        <f>BA106+SUM(N106:AZ106)</f>
        <v>15222</v>
      </c>
      <c r="BC106" s="50" t="str">
        <f>SpellNumber(L106,BB106)</f>
        <v>INR  Fifteen Thousand Two Hundred &amp; Twenty Two  Only</v>
      </c>
      <c r="IA106" s="1">
        <v>13.03</v>
      </c>
      <c r="IB106" s="1" t="s">
        <v>114</v>
      </c>
      <c r="IC106" s="1" t="s">
        <v>280</v>
      </c>
      <c r="ID106" s="1">
        <v>46.5</v>
      </c>
      <c r="IE106" s="3" t="s">
        <v>74</v>
      </c>
    </row>
    <row r="107" spans="1:239" ht="28.5">
      <c r="A107" s="59">
        <v>13.04</v>
      </c>
      <c r="B107" s="64" t="s">
        <v>115</v>
      </c>
      <c r="C107" s="39" t="s">
        <v>281</v>
      </c>
      <c r="D107" s="61">
        <v>38.2</v>
      </c>
      <c r="E107" s="62" t="s">
        <v>74</v>
      </c>
      <c r="F107" s="63">
        <v>635.81</v>
      </c>
      <c r="G107" s="40"/>
      <c r="H107" s="24"/>
      <c r="I107" s="47" t="s">
        <v>38</v>
      </c>
      <c r="J107" s="48">
        <f t="shared" si="4"/>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3"/>
      <c r="BA107" s="42">
        <f>ROUND(total_amount_ba($B$2,$D$2,D107,F107,J107,K107,M107),0)</f>
        <v>24288</v>
      </c>
      <c r="BB107" s="54">
        <f>BA107+SUM(N107:AZ107)</f>
        <v>24288</v>
      </c>
      <c r="BC107" s="50" t="str">
        <f>SpellNumber(L107,BB107)</f>
        <v>INR  Twenty Four Thousand Two Hundred &amp; Eighty Eight  Only</v>
      </c>
      <c r="IA107" s="1">
        <v>13.04</v>
      </c>
      <c r="IB107" s="1" t="s">
        <v>115</v>
      </c>
      <c r="IC107" s="1" t="s">
        <v>281</v>
      </c>
      <c r="ID107" s="1">
        <v>38.2</v>
      </c>
      <c r="IE107" s="3" t="s">
        <v>74</v>
      </c>
    </row>
    <row r="108" spans="1:237" ht="42.75">
      <c r="A108" s="59">
        <v>13.05</v>
      </c>
      <c r="B108" s="64" t="s">
        <v>116</v>
      </c>
      <c r="C108" s="39" t="s">
        <v>282</v>
      </c>
      <c r="D108" s="72"/>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4"/>
      <c r="IA108" s="1">
        <v>13.05</v>
      </c>
      <c r="IB108" s="1" t="s">
        <v>116</v>
      </c>
      <c r="IC108" s="1" t="s">
        <v>282</v>
      </c>
    </row>
    <row r="109" spans="1:239" ht="28.5">
      <c r="A109" s="63">
        <v>13.06</v>
      </c>
      <c r="B109" s="60" t="s">
        <v>117</v>
      </c>
      <c r="C109" s="39" t="s">
        <v>283</v>
      </c>
      <c r="D109" s="61">
        <v>5</v>
      </c>
      <c r="E109" s="62" t="s">
        <v>65</v>
      </c>
      <c r="F109" s="63">
        <v>404.86</v>
      </c>
      <c r="G109" s="40"/>
      <c r="H109" s="24"/>
      <c r="I109" s="47" t="s">
        <v>38</v>
      </c>
      <c r="J109" s="48">
        <f t="shared" si="4"/>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3"/>
      <c r="BA109" s="42">
        <f>ROUND(total_amount_ba($B$2,$D$2,D109,F109,J109,K109,M109),0)</f>
        <v>2024</v>
      </c>
      <c r="BB109" s="54">
        <f>BA109+SUM(N109:AZ109)</f>
        <v>2024</v>
      </c>
      <c r="BC109" s="50" t="str">
        <f>SpellNumber(L109,BB109)</f>
        <v>INR  Two Thousand  &amp;Twenty Four  Only</v>
      </c>
      <c r="IA109" s="1">
        <v>13.06</v>
      </c>
      <c r="IB109" s="1" t="s">
        <v>117</v>
      </c>
      <c r="IC109" s="1" t="s">
        <v>283</v>
      </c>
      <c r="ID109" s="1">
        <v>5</v>
      </c>
      <c r="IE109" s="3" t="s">
        <v>65</v>
      </c>
    </row>
    <row r="110" spans="1:237" ht="99.75">
      <c r="A110" s="59">
        <v>13.07</v>
      </c>
      <c r="B110" s="60" t="s">
        <v>118</v>
      </c>
      <c r="C110" s="39" t="s">
        <v>284</v>
      </c>
      <c r="D110" s="72"/>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4"/>
      <c r="IA110" s="1">
        <v>13.07</v>
      </c>
      <c r="IB110" s="1" t="s">
        <v>118</v>
      </c>
      <c r="IC110" s="1" t="s">
        <v>284</v>
      </c>
    </row>
    <row r="111" spans="1:239" ht="28.5">
      <c r="A111" s="59">
        <v>13.08</v>
      </c>
      <c r="B111" s="60" t="s">
        <v>117</v>
      </c>
      <c r="C111" s="39" t="s">
        <v>285</v>
      </c>
      <c r="D111" s="61">
        <v>5</v>
      </c>
      <c r="E111" s="62" t="s">
        <v>65</v>
      </c>
      <c r="F111" s="63">
        <v>622.27</v>
      </c>
      <c r="G111" s="40"/>
      <c r="H111" s="24"/>
      <c r="I111" s="47" t="s">
        <v>38</v>
      </c>
      <c r="J111" s="48">
        <f t="shared" si="4"/>
        <v>1</v>
      </c>
      <c r="K111" s="24" t="s">
        <v>39</v>
      </c>
      <c r="L111" s="24" t="s">
        <v>4</v>
      </c>
      <c r="M111" s="41"/>
      <c r="N111" s="24"/>
      <c r="O111" s="24"/>
      <c r="P111" s="46"/>
      <c r="Q111" s="24"/>
      <c r="R111" s="24"/>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53"/>
      <c r="BA111" s="42">
        <f>ROUND(total_amount_ba($B$2,$D$2,D111,F111,J111,K111,M111),0)</f>
        <v>3111</v>
      </c>
      <c r="BB111" s="54">
        <f>BA111+SUM(N111:AZ111)</f>
        <v>3111</v>
      </c>
      <c r="BC111" s="50" t="str">
        <f>SpellNumber(L111,BB111)</f>
        <v>INR  Three Thousand One Hundred &amp; Eleven  Only</v>
      </c>
      <c r="IA111" s="1">
        <v>13.08</v>
      </c>
      <c r="IB111" s="1" t="s">
        <v>117</v>
      </c>
      <c r="IC111" s="1" t="s">
        <v>285</v>
      </c>
      <c r="ID111" s="1">
        <v>5</v>
      </c>
      <c r="IE111" s="3" t="s">
        <v>65</v>
      </c>
    </row>
    <row r="112" spans="1:237" ht="57">
      <c r="A112" s="63">
        <v>13.09</v>
      </c>
      <c r="B112" s="60" t="s">
        <v>120</v>
      </c>
      <c r="C112" s="39" t="s">
        <v>286</v>
      </c>
      <c r="D112" s="72"/>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4"/>
      <c r="IA112" s="1">
        <v>13.09</v>
      </c>
      <c r="IB112" s="1" t="s">
        <v>120</v>
      </c>
      <c r="IC112" s="1" t="s">
        <v>286</v>
      </c>
    </row>
    <row r="113" spans="1:239" ht="28.5">
      <c r="A113" s="59">
        <v>13.1</v>
      </c>
      <c r="B113" s="64" t="s">
        <v>119</v>
      </c>
      <c r="C113" s="39" t="s">
        <v>287</v>
      </c>
      <c r="D113" s="61">
        <v>3</v>
      </c>
      <c r="E113" s="62" t="s">
        <v>65</v>
      </c>
      <c r="F113" s="63">
        <v>621.13</v>
      </c>
      <c r="G113" s="40"/>
      <c r="H113" s="24"/>
      <c r="I113" s="47" t="s">
        <v>38</v>
      </c>
      <c r="J113" s="48">
        <f t="shared" si="4"/>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3"/>
      <c r="BA113" s="42">
        <f>ROUND(total_amount_ba($B$2,$D$2,D113,F113,J113,K113,M113),0)</f>
        <v>1863</v>
      </c>
      <c r="BB113" s="54">
        <f>BA113+SUM(N113:AZ113)</f>
        <v>1863</v>
      </c>
      <c r="BC113" s="50" t="str">
        <f>SpellNumber(L113,BB113)</f>
        <v>INR  One Thousand Eight Hundred &amp; Sixty Three  Only</v>
      </c>
      <c r="IA113" s="1">
        <v>13.1</v>
      </c>
      <c r="IB113" s="1" t="s">
        <v>119</v>
      </c>
      <c r="IC113" s="1" t="s">
        <v>287</v>
      </c>
      <c r="ID113" s="1">
        <v>3</v>
      </c>
      <c r="IE113" s="3" t="s">
        <v>65</v>
      </c>
    </row>
    <row r="114" spans="1:237" ht="28.5">
      <c r="A114" s="59">
        <v>13.11</v>
      </c>
      <c r="B114" s="64" t="s">
        <v>204</v>
      </c>
      <c r="C114" s="39" t="s">
        <v>288</v>
      </c>
      <c r="D114" s="72"/>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4"/>
      <c r="IA114" s="1">
        <v>13.11</v>
      </c>
      <c r="IB114" s="1" t="s">
        <v>204</v>
      </c>
      <c r="IC114" s="1" t="s">
        <v>288</v>
      </c>
    </row>
    <row r="115" spans="1:239" ht="28.5">
      <c r="A115" s="63">
        <v>13.12</v>
      </c>
      <c r="B115" s="60" t="s">
        <v>205</v>
      </c>
      <c r="C115" s="39" t="s">
        <v>289</v>
      </c>
      <c r="D115" s="61">
        <v>3</v>
      </c>
      <c r="E115" s="62" t="s">
        <v>65</v>
      </c>
      <c r="F115" s="63">
        <v>317.75</v>
      </c>
      <c r="G115" s="40"/>
      <c r="H115" s="24"/>
      <c r="I115" s="47" t="s">
        <v>38</v>
      </c>
      <c r="J115" s="48">
        <f t="shared" si="4"/>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3"/>
      <c r="BA115" s="42">
        <f>ROUND(total_amount_ba($B$2,$D$2,D115,F115,J115,K115,M115),0)</f>
        <v>953</v>
      </c>
      <c r="BB115" s="54">
        <f>BA115+SUM(N115:AZ115)</f>
        <v>953</v>
      </c>
      <c r="BC115" s="50" t="str">
        <f>SpellNumber(L115,BB115)</f>
        <v>INR  Nine Hundred &amp; Fifty Three  Only</v>
      </c>
      <c r="IA115" s="1">
        <v>13.12</v>
      </c>
      <c r="IB115" s="1" t="s">
        <v>205</v>
      </c>
      <c r="IC115" s="1" t="s">
        <v>289</v>
      </c>
      <c r="ID115" s="1">
        <v>3</v>
      </c>
      <c r="IE115" s="3" t="s">
        <v>65</v>
      </c>
    </row>
    <row r="116" spans="1:237" ht="15.75">
      <c r="A116" s="59">
        <v>14</v>
      </c>
      <c r="B116" s="60" t="s">
        <v>245</v>
      </c>
      <c r="C116" s="39" t="s">
        <v>290</v>
      </c>
      <c r="D116" s="72"/>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4"/>
      <c r="IA116" s="1">
        <v>14</v>
      </c>
      <c r="IB116" s="1" t="s">
        <v>245</v>
      </c>
      <c r="IC116" s="1" t="s">
        <v>290</v>
      </c>
    </row>
    <row r="117" spans="1:237" ht="85.5">
      <c r="A117" s="59">
        <v>14.01</v>
      </c>
      <c r="B117" s="60" t="s">
        <v>246</v>
      </c>
      <c r="C117" s="39" t="s">
        <v>291</v>
      </c>
      <c r="D117" s="72"/>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4"/>
      <c r="IA117" s="1">
        <v>14.01</v>
      </c>
      <c r="IB117" s="1" t="s">
        <v>246</v>
      </c>
      <c r="IC117" s="1" t="s">
        <v>291</v>
      </c>
    </row>
    <row r="118" spans="1:239" ht="28.5">
      <c r="A118" s="63">
        <v>14.02</v>
      </c>
      <c r="B118" s="60" t="s">
        <v>247</v>
      </c>
      <c r="C118" s="39" t="s">
        <v>292</v>
      </c>
      <c r="D118" s="61">
        <v>2.5</v>
      </c>
      <c r="E118" s="62" t="s">
        <v>74</v>
      </c>
      <c r="F118" s="63">
        <v>329.46</v>
      </c>
      <c r="G118" s="40"/>
      <c r="H118" s="24"/>
      <c r="I118" s="47" t="s">
        <v>38</v>
      </c>
      <c r="J118" s="48">
        <f>IF(I118="Less(-)",-1,1)</f>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3"/>
      <c r="BA118" s="42">
        <f>ROUND(total_amount_ba($B$2,$D$2,D118,F118,J118,K118,M118),0)</f>
        <v>824</v>
      </c>
      <c r="BB118" s="54">
        <f>BA118+SUM(N118:AZ118)</f>
        <v>824</v>
      </c>
      <c r="BC118" s="50" t="str">
        <f>SpellNumber(L118,BB118)</f>
        <v>INR  Eight Hundred &amp; Twenty Four  Only</v>
      </c>
      <c r="IA118" s="1">
        <v>14.02</v>
      </c>
      <c r="IB118" s="1" t="s">
        <v>247</v>
      </c>
      <c r="IC118" s="1" t="s">
        <v>292</v>
      </c>
      <c r="ID118" s="1">
        <v>2.5</v>
      </c>
      <c r="IE118" s="3" t="s">
        <v>74</v>
      </c>
    </row>
    <row r="119" spans="1:237" ht="85.5">
      <c r="A119" s="59">
        <v>14.03</v>
      </c>
      <c r="B119" s="64" t="s">
        <v>248</v>
      </c>
      <c r="C119" s="39" t="s">
        <v>293</v>
      </c>
      <c r="D119" s="72"/>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4"/>
      <c r="IA119" s="1">
        <v>14.03</v>
      </c>
      <c r="IB119" s="1" t="s">
        <v>248</v>
      </c>
      <c r="IC119" s="1" t="s">
        <v>293</v>
      </c>
    </row>
    <row r="120" spans="1:239" ht="28.5">
      <c r="A120" s="59">
        <v>14.04</v>
      </c>
      <c r="B120" s="64" t="s">
        <v>249</v>
      </c>
      <c r="C120" s="39" t="s">
        <v>294</v>
      </c>
      <c r="D120" s="61">
        <v>2.1</v>
      </c>
      <c r="E120" s="62" t="s">
        <v>74</v>
      </c>
      <c r="F120" s="63">
        <v>373.16</v>
      </c>
      <c r="G120" s="40"/>
      <c r="H120" s="24"/>
      <c r="I120" s="47" t="s">
        <v>38</v>
      </c>
      <c r="J120" s="48">
        <f>IF(I120="Less(-)",-1,1)</f>
        <v>1</v>
      </c>
      <c r="K120" s="24" t="s">
        <v>39</v>
      </c>
      <c r="L120" s="24" t="s">
        <v>4</v>
      </c>
      <c r="M120" s="41"/>
      <c r="N120" s="24"/>
      <c r="O120" s="24"/>
      <c r="P120" s="46"/>
      <c r="Q120" s="24"/>
      <c r="R120" s="24"/>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53"/>
      <c r="BA120" s="42">
        <f>ROUND(total_amount_ba($B$2,$D$2,D120,F120,J120,K120,M120),0)</f>
        <v>784</v>
      </c>
      <c r="BB120" s="54">
        <f>BA120+SUM(N120:AZ120)</f>
        <v>784</v>
      </c>
      <c r="BC120" s="50" t="str">
        <f>SpellNumber(L120,BB120)</f>
        <v>INR  Seven Hundred &amp; Eighty Four  Only</v>
      </c>
      <c r="IA120" s="1">
        <v>14.04</v>
      </c>
      <c r="IB120" s="1" t="s">
        <v>249</v>
      </c>
      <c r="IC120" s="1" t="s">
        <v>294</v>
      </c>
      <c r="ID120" s="1">
        <v>2.1</v>
      </c>
      <c r="IE120" s="3" t="s">
        <v>74</v>
      </c>
    </row>
    <row r="121" spans="1:237" ht="128.25">
      <c r="A121" s="63">
        <v>14.05</v>
      </c>
      <c r="B121" s="60" t="s">
        <v>250</v>
      </c>
      <c r="C121" s="39" t="s">
        <v>295</v>
      </c>
      <c r="D121" s="72"/>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4"/>
      <c r="IA121" s="1">
        <v>14.05</v>
      </c>
      <c r="IB121" s="1" t="s">
        <v>250</v>
      </c>
      <c r="IC121" s="1" t="s">
        <v>295</v>
      </c>
    </row>
    <row r="122" spans="1:237" ht="15.75">
      <c r="A122" s="59">
        <v>14.06</v>
      </c>
      <c r="B122" s="60" t="s">
        <v>251</v>
      </c>
      <c r="C122" s="39" t="s">
        <v>296</v>
      </c>
      <c r="D122" s="72"/>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4"/>
      <c r="IA122" s="1">
        <v>14.06</v>
      </c>
      <c r="IB122" s="1" t="s">
        <v>251</v>
      </c>
      <c r="IC122" s="1" t="s">
        <v>296</v>
      </c>
    </row>
    <row r="123" spans="1:239" ht="42.75">
      <c r="A123" s="59">
        <v>14.07</v>
      </c>
      <c r="B123" s="60" t="s">
        <v>252</v>
      </c>
      <c r="C123" s="39" t="s">
        <v>297</v>
      </c>
      <c r="D123" s="61">
        <v>2</v>
      </c>
      <c r="E123" s="62" t="s">
        <v>65</v>
      </c>
      <c r="F123" s="63">
        <v>2151.29</v>
      </c>
      <c r="G123" s="40"/>
      <c r="H123" s="24"/>
      <c r="I123" s="47" t="s">
        <v>38</v>
      </c>
      <c r="J123" s="48">
        <f>IF(I123="Less(-)",-1,1)</f>
        <v>1</v>
      </c>
      <c r="K123" s="24" t="s">
        <v>39</v>
      </c>
      <c r="L123" s="24" t="s">
        <v>4</v>
      </c>
      <c r="M123" s="41"/>
      <c r="N123" s="24"/>
      <c r="O123" s="24"/>
      <c r="P123" s="46"/>
      <c r="Q123" s="24"/>
      <c r="R123" s="24"/>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53"/>
      <c r="BA123" s="42">
        <f>ROUND(total_amount_ba($B$2,$D$2,D123,F123,J123,K123,M123),0)</f>
        <v>4303</v>
      </c>
      <c r="BB123" s="54">
        <f>BA123+SUM(N123:AZ123)</f>
        <v>4303</v>
      </c>
      <c r="BC123" s="50" t="str">
        <f>SpellNumber(L123,BB123)</f>
        <v>INR  Four Thousand Three Hundred &amp; Three  Only</v>
      </c>
      <c r="IA123" s="1">
        <v>14.07</v>
      </c>
      <c r="IB123" s="1" t="s">
        <v>252</v>
      </c>
      <c r="IC123" s="1" t="s">
        <v>297</v>
      </c>
      <c r="ID123" s="1">
        <v>2</v>
      </c>
      <c r="IE123" s="3" t="s">
        <v>65</v>
      </c>
    </row>
    <row r="124" spans="1:237" ht="171">
      <c r="A124" s="63">
        <v>14.08</v>
      </c>
      <c r="B124" s="60" t="s">
        <v>253</v>
      </c>
      <c r="C124" s="39" t="s">
        <v>298</v>
      </c>
      <c r="D124" s="72"/>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4"/>
      <c r="IA124" s="1">
        <v>14.08</v>
      </c>
      <c r="IB124" s="1" t="s">
        <v>253</v>
      </c>
      <c r="IC124" s="1" t="s">
        <v>298</v>
      </c>
    </row>
    <row r="125" spans="1:239" ht="28.5">
      <c r="A125" s="59">
        <v>14.09</v>
      </c>
      <c r="B125" s="64" t="s">
        <v>254</v>
      </c>
      <c r="C125" s="39" t="s">
        <v>299</v>
      </c>
      <c r="D125" s="61">
        <v>2</v>
      </c>
      <c r="E125" s="62" t="s">
        <v>65</v>
      </c>
      <c r="F125" s="63">
        <v>599.47</v>
      </c>
      <c r="G125" s="40"/>
      <c r="H125" s="24"/>
      <c r="I125" s="47" t="s">
        <v>38</v>
      </c>
      <c r="J125" s="48">
        <f>IF(I125="Less(-)",-1,1)</f>
        <v>1</v>
      </c>
      <c r="K125" s="24" t="s">
        <v>39</v>
      </c>
      <c r="L125" s="24" t="s">
        <v>4</v>
      </c>
      <c r="M125" s="41"/>
      <c r="N125" s="24"/>
      <c r="O125" s="24"/>
      <c r="P125" s="46"/>
      <c r="Q125" s="24"/>
      <c r="R125" s="2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53"/>
      <c r="BA125" s="42">
        <f>ROUND(total_amount_ba($B$2,$D$2,D125,F125,J125,K125,M125),0)</f>
        <v>1199</v>
      </c>
      <c r="BB125" s="54">
        <f>BA125+SUM(N125:AZ125)</f>
        <v>1199</v>
      </c>
      <c r="BC125" s="50" t="str">
        <f>SpellNumber(L125,BB125)</f>
        <v>INR  One Thousand One Hundred &amp; Ninety Nine  Only</v>
      </c>
      <c r="IA125" s="1">
        <v>14.09</v>
      </c>
      <c r="IB125" s="1" t="s">
        <v>254</v>
      </c>
      <c r="IC125" s="1" t="s">
        <v>299</v>
      </c>
      <c r="ID125" s="1">
        <v>2</v>
      </c>
      <c r="IE125" s="3" t="s">
        <v>65</v>
      </c>
    </row>
    <row r="126" spans="1:237" ht="15.75">
      <c r="A126" s="59">
        <v>15</v>
      </c>
      <c r="B126" s="64" t="s">
        <v>255</v>
      </c>
      <c r="C126" s="39" t="s">
        <v>300</v>
      </c>
      <c r="D126" s="72"/>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4"/>
      <c r="IA126" s="1">
        <v>15</v>
      </c>
      <c r="IB126" s="1" t="s">
        <v>255</v>
      </c>
      <c r="IC126" s="1" t="s">
        <v>300</v>
      </c>
    </row>
    <row r="127" spans="1:237" ht="327.75">
      <c r="A127" s="63">
        <v>15.01</v>
      </c>
      <c r="B127" s="60" t="s">
        <v>256</v>
      </c>
      <c r="C127" s="39" t="s">
        <v>301</v>
      </c>
      <c r="D127" s="72"/>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4"/>
      <c r="IA127" s="1">
        <v>15.01</v>
      </c>
      <c r="IB127" s="1" t="s">
        <v>256</v>
      </c>
      <c r="IC127" s="1" t="s">
        <v>301</v>
      </c>
    </row>
    <row r="128" spans="1:237" ht="15.75">
      <c r="A128" s="59">
        <v>15.02</v>
      </c>
      <c r="B128" s="60" t="s">
        <v>257</v>
      </c>
      <c r="C128" s="39" t="s">
        <v>302</v>
      </c>
      <c r="D128" s="72"/>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4"/>
      <c r="IA128" s="1">
        <v>15.02</v>
      </c>
      <c r="IB128" s="1" t="s">
        <v>257</v>
      </c>
      <c r="IC128" s="1" t="s">
        <v>302</v>
      </c>
    </row>
    <row r="129" spans="1:239" ht="71.25">
      <c r="A129" s="59">
        <v>15.03</v>
      </c>
      <c r="B129" s="60" t="s">
        <v>258</v>
      </c>
      <c r="C129" s="39" t="s">
        <v>303</v>
      </c>
      <c r="D129" s="61">
        <v>135</v>
      </c>
      <c r="E129" s="62" t="s">
        <v>66</v>
      </c>
      <c r="F129" s="63">
        <v>380.49</v>
      </c>
      <c r="G129" s="40"/>
      <c r="H129" s="24"/>
      <c r="I129" s="47" t="s">
        <v>38</v>
      </c>
      <c r="J129" s="48">
        <f>IF(I129="Less(-)",-1,1)</f>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3"/>
      <c r="BA129" s="42">
        <f>ROUND(total_amount_ba($B$2,$D$2,D129,F129,J129,K129,M129),0)</f>
        <v>51366</v>
      </c>
      <c r="BB129" s="54">
        <f>BA129+SUM(N129:AZ129)</f>
        <v>51366</v>
      </c>
      <c r="BC129" s="50" t="str">
        <f>SpellNumber(L129,BB129)</f>
        <v>INR  Fifty One Thousand Three Hundred &amp; Sixty Six  Only</v>
      </c>
      <c r="IA129" s="1">
        <v>15.03</v>
      </c>
      <c r="IB129" s="1" t="s">
        <v>258</v>
      </c>
      <c r="IC129" s="1" t="s">
        <v>303</v>
      </c>
      <c r="ID129" s="1">
        <v>135</v>
      </c>
      <c r="IE129" s="3" t="s">
        <v>66</v>
      </c>
    </row>
    <row r="130" spans="1:237" ht="114">
      <c r="A130" s="63">
        <v>15.04</v>
      </c>
      <c r="B130" s="60" t="s">
        <v>259</v>
      </c>
      <c r="C130" s="39" t="s">
        <v>304</v>
      </c>
      <c r="D130" s="72"/>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4"/>
      <c r="IA130" s="1">
        <v>15.04</v>
      </c>
      <c r="IB130" s="1" t="s">
        <v>259</v>
      </c>
      <c r="IC130" s="1" t="s">
        <v>304</v>
      </c>
    </row>
    <row r="131" spans="1:239" ht="47.25" customHeight="1">
      <c r="A131" s="59">
        <v>15.05</v>
      </c>
      <c r="B131" s="64" t="s">
        <v>258</v>
      </c>
      <c r="C131" s="39" t="s">
        <v>305</v>
      </c>
      <c r="D131" s="61">
        <v>63</v>
      </c>
      <c r="E131" s="62" t="s">
        <v>66</v>
      </c>
      <c r="F131" s="63">
        <v>466.28</v>
      </c>
      <c r="G131" s="40"/>
      <c r="H131" s="24"/>
      <c r="I131" s="47" t="s">
        <v>38</v>
      </c>
      <c r="J131" s="48">
        <f>IF(I131="Less(-)",-1,1)</f>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3"/>
      <c r="BA131" s="42">
        <f>ROUND(total_amount_ba($B$2,$D$2,D131,F131,J131,K131,M131),0)</f>
        <v>29376</v>
      </c>
      <c r="BB131" s="54">
        <f>BA131+SUM(N131:AZ131)</f>
        <v>29376</v>
      </c>
      <c r="BC131" s="50" t="str">
        <f>SpellNumber(L131,BB131)</f>
        <v>INR  Twenty Nine Thousand Three Hundred &amp; Seventy Six  Only</v>
      </c>
      <c r="IA131" s="1">
        <v>15.05</v>
      </c>
      <c r="IB131" s="1" t="s">
        <v>258</v>
      </c>
      <c r="IC131" s="1" t="s">
        <v>305</v>
      </c>
      <c r="ID131" s="1">
        <v>63</v>
      </c>
      <c r="IE131" s="3" t="s">
        <v>66</v>
      </c>
    </row>
    <row r="132" spans="1:237" ht="71.25" customHeight="1">
      <c r="A132" s="59">
        <v>15.06</v>
      </c>
      <c r="B132" s="64" t="s">
        <v>260</v>
      </c>
      <c r="C132" s="39" t="s">
        <v>306</v>
      </c>
      <c r="D132" s="72"/>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4"/>
      <c r="IA132" s="1">
        <v>15.06</v>
      </c>
      <c r="IB132" s="1" t="s">
        <v>260</v>
      </c>
      <c r="IC132" s="1" t="s">
        <v>306</v>
      </c>
    </row>
    <row r="133" spans="1:239" ht="28.5">
      <c r="A133" s="63">
        <v>15.07</v>
      </c>
      <c r="B133" s="60" t="s">
        <v>261</v>
      </c>
      <c r="C133" s="39" t="s">
        <v>307</v>
      </c>
      <c r="D133" s="61">
        <v>1.9</v>
      </c>
      <c r="E133" s="62" t="s">
        <v>52</v>
      </c>
      <c r="F133" s="63">
        <v>833.88</v>
      </c>
      <c r="G133" s="40"/>
      <c r="H133" s="24"/>
      <c r="I133" s="47" t="s">
        <v>38</v>
      </c>
      <c r="J133" s="48">
        <f>IF(I133="Less(-)",-1,1)</f>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3"/>
      <c r="BA133" s="42">
        <f>ROUND(total_amount_ba($B$2,$D$2,D133,F133,J133,K133,M133),0)</f>
        <v>1584</v>
      </c>
      <c r="BB133" s="54">
        <f>BA133+SUM(N133:AZ133)</f>
        <v>1584</v>
      </c>
      <c r="BC133" s="50" t="str">
        <f>SpellNumber(L133,BB133)</f>
        <v>INR  One Thousand Five Hundred &amp; Eighty Four  Only</v>
      </c>
      <c r="IA133" s="1">
        <v>15.07</v>
      </c>
      <c r="IB133" s="1" t="s">
        <v>261</v>
      </c>
      <c r="IC133" s="1" t="s">
        <v>307</v>
      </c>
      <c r="ID133" s="1">
        <v>1.9</v>
      </c>
      <c r="IE133" s="3" t="s">
        <v>52</v>
      </c>
    </row>
    <row r="134" spans="1:237" ht="128.25">
      <c r="A134" s="59">
        <v>15.08</v>
      </c>
      <c r="B134" s="60" t="s">
        <v>262</v>
      </c>
      <c r="C134" s="39" t="s">
        <v>308</v>
      </c>
      <c r="D134" s="72"/>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4"/>
      <c r="IA134" s="1">
        <v>15.08</v>
      </c>
      <c r="IB134" s="1" t="s">
        <v>262</v>
      </c>
      <c r="IC134" s="1" t="s">
        <v>308</v>
      </c>
    </row>
    <row r="135" spans="1:239" ht="42.75">
      <c r="A135" s="59">
        <v>15.09</v>
      </c>
      <c r="B135" s="60" t="s">
        <v>263</v>
      </c>
      <c r="C135" s="39" t="s">
        <v>309</v>
      </c>
      <c r="D135" s="61">
        <v>16</v>
      </c>
      <c r="E135" s="62" t="s">
        <v>52</v>
      </c>
      <c r="F135" s="63">
        <v>1162.25</v>
      </c>
      <c r="G135" s="40"/>
      <c r="H135" s="24"/>
      <c r="I135" s="47" t="s">
        <v>38</v>
      </c>
      <c r="J135" s="48">
        <f>IF(I135="Less(-)",-1,1)</f>
        <v>1</v>
      </c>
      <c r="K135" s="24" t="s">
        <v>39</v>
      </c>
      <c r="L135" s="24" t="s">
        <v>4</v>
      </c>
      <c r="M135" s="41"/>
      <c r="N135" s="24"/>
      <c r="O135" s="24"/>
      <c r="P135" s="46"/>
      <c r="Q135" s="24"/>
      <c r="R135" s="2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53"/>
      <c r="BA135" s="42">
        <f>ROUND(total_amount_ba($B$2,$D$2,D135,F135,J135,K135,M135),0)</f>
        <v>18596</v>
      </c>
      <c r="BB135" s="54">
        <f>BA135+SUM(N135:AZ135)</f>
        <v>18596</v>
      </c>
      <c r="BC135" s="50" t="str">
        <f>SpellNumber(L135,BB135)</f>
        <v>INR  Eighteen Thousand Five Hundred &amp; Ninety Six  Only</v>
      </c>
      <c r="IA135" s="1">
        <v>15.09</v>
      </c>
      <c r="IB135" s="1" t="s">
        <v>263</v>
      </c>
      <c r="IC135" s="1" t="s">
        <v>309</v>
      </c>
      <c r="ID135" s="1">
        <v>16</v>
      </c>
      <c r="IE135" s="3" t="s">
        <v>52</v>
      </c>
    </row>
    <row r="136" spans="1:239" ht="85.5">
      <c r="A136" s="63">
        <v>15.1</v>
      </c>
      <c r="B136" s="60" t="s">
        <v>264</v>
      </c>
      <c r="C136" s="39" t="s">
        <v>310</v>
      </c>
      <c r="D136" s="61">
        <v>2</v>
      </c>
      <c r="E136" s="62" t="s">
        <v>65</v>
      </c>
      <c r="F136" s="63">
        <v>394.16</v>
      </c>
      <c r="G136" s="40"/>
      <c r="H136" s="24"/>
      <c r="I136" s="47" t="s">
        <v>38</v>
      </c>
      <c r="J136" s="48">
        <f>IF(I136="Less(-)",-1,1)</f>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3"/>
      <c r="BA136" s="42">
        <f>ROUND(total_amount_ba($B$2,$D$2,D136,F136,J136,K136,M136),0)</f>
        <v>788</v>
      </c>
      <c r="BB136" s="54">
        <f>BA136+SUM(N136:AZ136)</f>
        <v>788</v>
      </c>
      <c r="BC136" s="50" t="str">
        <f>SpellNumber(L136,BB136)</f>
        <v>INR  Seven Hundred &amp; Eighty Eight  Only</v>
      </c>
      <c r="IA136" s="1">
        <v>15.1</v>
      </c>
      <c r="IB136" s="1" t="s">
        <v>264</v>
      </c>
      <c r="IC136" s="1" t="s">
        <v>310</v>
      </c>
      <c r="ID136" s="1">
        <v>2</v>
      </c>
      <c r="IE136" s="3" t="s">
        <v>65</v>
      </c>
    </row>
    <row r="137" spans="1:237" ht="15.75">
      <c r="A137" s="59">
        <v>16</v>
      </c>
      <c r="B137" s="64" t="s">
        <v>206</v>
      </c>
      <c r="C137" s="39" t="s">
        <v>311</v>
      </c>
      <c r="D137" s="72"/>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4"/>
      <c r="IA137" s="1">
        <v>16</v>
      </c>
      <c r="IB137" s="1" t="s">
        <v>206</v>
      </c>
      <c r="IC137" s="1" t="s">
        <v>311</v>
      </c>
    </row>
    <row r="138" spans="1:237" ht="28.5">
      <c r="A138" s="59">
        <v>16.01</v>
      </c>
      <c r="B138" s="64" t="s">
        <v>265</v>
      </c>
      <c r="C138" s="39" t="s">
        <v>312</v>
      </c>
      <c r="D138" s="72"/>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4"/>
      <c r="IA138" s="1">
        <v>16.01</v>
      </c>
      <c r="IB138" s="1" t="s">
        <v>265</v>
      </c>
      <c r="IC138" s="1" t="s">
        <v>312</v>
      </c>
    </row>
    <row r="139" spans="1:239" ht="42.75">
      <c r="A139" s="63">
        <v>16.02</v>
      </c>
      <c r="B139" s="60" t="s">
        <v>266</v>
      </c>
      <c r="C139" s="39" t="s">
        <v>313</v>
      </c>
      <c r="D139" s="61">
        <v>3.27</v>
      </c>
      <c r="E139" s="62" t="s">
        <v>64</v>
      </c>
      <c r="F139" s="63">
        <v>6585.48</v>
      </c>
      <c r="G139" s="40"/>
      <c r="H139" s="24"/>
      <c r="I139" s="47" t="s">
        <v>38</v>
      </c>
      <c r="J139" s="48">
        <f>IF(I139="Less(-)",-1,1)</f>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3"/>
      <c r="BA139" s="42">
        <f>ROUND(total_amount_ba($B$2,$D$2,D139,F139,J139,K139,M139),0)</f>
        <v>21535</v>
      </c>
      <c r="BB139" s="54">
        <f>BA139+SUM(N139:AZ139)</f>
        <v>21535</v>
      </c>
      <c r="BC139" s="50" t="str">
        <f>SpellNumber(L139,BB139)</f>
        <v>INR  Twenty One Thousand Five Hundred &amp; Thirty Five  Only</v>
      </c>
      <c r="IA139" s="1">
        <v>16.02</v>
      </c>
      <c r="IB139" s="1" t="s">
        <v>266</v>
      </c>
      <c r="IC139" s="1" t="s">
        <v>313</v>
      </c>
      <c r="ID139" s="1">
        <v>3.27</v>
      </c>
      <c r="IE139" s="3" t="s">
        <v>64</v>
      </c>
    </row>
    <row r="140" spans="1:237" ht="15.75">
      <c r="A140" s="59">
        <v>17</v>
      </c>
      <c r="B140" s="60" t="s">
        <v>82</v>
      </c>
      <c r="C140" s="39" t="s">
        <v>314</v>
      </c>
      <c r="D140" s="72"/>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4"/>
      <c r="IA140" s="1">
        <v>17</v>
      </c>
      <c r="IB140" s="1" t="s">
        <v>82</v>
      </c>
      <c r="IC140" s="1" t="s">
        <v>314</v>
      </c>
    </row>
    <row r="141" spans="1:239" ht="409.5">
      <c r="A141" s="59">
        <v>17.01</v>
      </c>
      <c r="B141" s="60" t="s">
        <v>267</v>
      </c>
      <c r="C141" s="39" t="s">
        <v>315</v>
      </c>
      <c r="D141" s="61">
        <v>4.55</v>
      </c>
      <c r="E141" s="62" t="s">
        <v>207</v>
      </c>
      <c r="F141" s="63">
        <v>3983.6</v>
      </c>
      <c r="G141" s="40"/>
      <c r="H141" s="24"/>
      <c r="I141" s="47" t="s">
        <v>38</v>
      </c>
      <c r="J141" s="48">
        <f>IF(I141="Less(-)",-1,1)</f>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3"/>
      <c r="BA141" s="42">
        <f>ROUND(total_amount_ba($B$2,$D$2,D141,F141,J141,K141,M141),0)</f>
        <v>18125</v>
      </c>
      <c r="BB141" s="54">
        <f>BA141+SUM(N141:AZ141)</f>
        <v>18125</v>
      </c>
      <c r="BC141" s="50" t="str">
        <f>SpellNumber(L141,BB141)</f>
        <v>INR  Eighteen Thousand One Hundred &amp; Twenty Five  Only</v>
      </c>
      <c r="IA141" s="1">
        <v>17.01</v>
      </c>
      <c r="IB141" s="77" t="s">
        <v>267</v>
      </c>
      <c r="IC141" s="1" t="s">
        <v>315</v>
      </c>
      <c r="ID141" s="1">
        <v>4.55</v>
      </c>
      <c r="IE141" s="3" t="s">
        <v>207</v>
      </c>
    </row>
    <row r="142" spans="1:55" ht="28.5">
      <c r="A142" s="25" t="s">
        <v>46</v>
      </c>
      <c r="B142" s="26"/>
      <c r="C142" s="27"/>
      <c r="D142" s="43"/>
      <c r="E142" s="43"/>
      <c r="F142" s="43"/>
      <c r="G142" s="43"/>
      <c r="H142" s="55"/>
      <c r="I142" s="55"/>
      <c r="J142" s="55"/>
      <c r="K142" s="55"/>
      <c r="L142" s="56"/>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57">
        <f>SUM(BA13:BA141)</f>
        <v>812992</v>
      </c>
      <c r="BB142" s="58">
        <f>SUM(BB13:BB141)</f>
        <v>812992</v>
      </c>
      <c r="BC142" s="50" t="str">
        <f>SpellNumber(L142,BB142)</f>
        <v>  Eight Lakh Twelve Thousand Nine Hundred &amp; Ninety Two  Only</v>
      </c>
    </row>
    <row r="143" spans="1:55" ht="36" customHeight="1">
      <c r="A143" s="26" t="s">
        <v>47</v>
      </c>
      <c r="B143" s="28"/>
      <c r="C143" s="29"/>
      <c r="D143" s="30"/>
      <c r="E143" s="44" t="s">
        <v>54</v>
      </c>
      <c r="F143" s="45"/>
      <c r="G143" s="31"/>
      <c r="H143" s="32"/>
      <c r="I143" s="32"/>
      <c r="J143" s="32"/>
      <c r="K143" s="33"/>
      <c r="L143" s="34"/>
      <c r="M143" s="35"/>
      <c r="N143" s="36"/>
      <c r="O143" s="22"/>
      <c r="P143" s="22"/>
      <c r="Q143" s="22"/>
      <c r="R143" s="22"/>
      <c r="S143" s="22"/>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7">
        <f>IF(ISBLANK(F143),0,IF(E143="Excess (+)",ROUND(BA142+(BA142*F143),2),IF(E143="Less (-)",ROUND(BA142+(BA142*F143*(-1)),2),IF(E143="At Par",BA142,0))))</f>
        <v>0</v>
      </c>
      <c r="BB143" s="38">
        <f>ROUND(BA143,0)</f>
        <v>0</v>
      </c>
      <c r="BC143" s="21" t="str">
        <f>SpellNumber($E$2,BB143)</f>
        <v>INR Zero Only</v>
      </c>
    </row>
    <row r="144" spans="1:55" ht="39.75" customHeight="1">
      <c r="A144" s="25" t="s">
        <v>48</v>
      </c>
      <c r="B144" s="25"/>
      <c r="C144" s="67" t="str">
        <f>SpellNumber($E$2,BB143)</f>
        <v>INR Zero Only</v>
      </c>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9" ht="15"/>
    <row r="340" ht="15"/>
    <row r="341" ht="15"/>
    <row r="342" ht="15"/>
    <row r="343" ht="15"/>
    <row r="344" ht="15"/>
    <row r="345" ht="15"/>
    <row r="346" ht="15"/>
    <row r="347" ht="15"/>
    <row r="348" ht="15"/>
    <row r="350" ht="15"/>
    <row r="351" ht="15"/>
  </sheetData>
  <sheetProtection password="9E83" sheet="1"/>
  <autoFilter ref="A11:BC144"/>
  <mergeCells count="72">
    <mergeCell ref="D138:BC138"/>
    <mergeCell ref="D140:BC140"/>
    <mergeCell ref="D127:BC127"/>
    <mergeCell ref="D128:BC128"/>
    <mergeCell ref="D130:BC130"/>
    <mergeCell ref="D132:BC132"/>
    <mergeCell ref="D134:BC134"/>
    <mergeCell ref="D137:BC137"/>
    <mergeCell ref="D117:BC117"/>
    <mergeCell ref="D119:BC119"/>
    <mergeCell ref="D121:BC121"/>
    <mergeCell ref="D122:BC122"/>
    <mergeCell ref="D124:BC124"/>
    <mergeCell ref="D126:BC126"/>
    <mergeCell ref="D104:BC104"/>
    <mergeCell ref="D108:BC108"/>
    <mergeCell ref="D110:BC110"/>
    <mergeCell ref="D112:BC112"/>
    <mergeCell ref="D114:BC114"/>
    <mergeCell ref="D116:BC116"/>
    <mergeCell ref="D92:BC92"/>
    <mergeCell ref="D97:BC97"/>
    <mergeCell ref="D98:BC98"/>
    <mergeCell ref="D100:BC100"/>
    <mergeCell ref="D101:BC101"/>
    <mergeCell ref="D103:BC103"/>
    <mergeCell ref="D78:BC78"/>
    <mergeCell ref="D82:BC82"/>
    <mergeCell ref="D83:BC83"/>
    <mergeCell ref="D86:BC86"/>
    <mergeCell ref="D88:BC88"/>
    <mergeCell ref="D90:BC90"/>
    <mergeCell ref="D65:BC65"/>
    <mergeCell ref="D67:BC67"/>
    <mergeCell ref="D69:BC69"/>
    <mergeCell ref="D72:BC72"/>
    <mergeCell ref="D75:BC75"/>
    <mergeCell ref="D77:BC77"/>
    <mergeCell ref="D55:BC55"/>
    <mergeCell ref="D56:BC56"/>
    <mergeCell ref="D58:BC58"/>
    <mergeCell ref="D60:BC60"/>
    <mergeCell ref="D61:BC61"/>
    <mergeCell ref="D63:BC63"/>
    <mergeCell ref="D44:BC44"/>
    <mergeCell ref="D47:BC47"/>
    <mergeCell ref="D48:BC48"/>
    <mergeCell ref="D50:BC50"/>
    <mergeCell ref="D51:BC51"/>
    <mergeCell ref="D53:BC53"/>
    <mergeCell ref="D28:BC28"/>
    <mergeCell ref="D32:BC32"/>
    <mergeCell ref="D33:BC33"/>
    <mergeCell ref="D35:BC35"/>
    <mergeCell ref="D38:BC38"/>
    <mergeCell ref="D41:BC41"/>
    <mergeCell ref="D17:BC17"/>
    <mergeCell ref="D21:BC21"/>
    <mergeCell ref="D23:BC23"/>
    <mergeCell ref="D24:BC24"/>
    <mergeCell ref="D26:BC26"/>
    <mergeCell ref="D27:BC27"/>
    <mergeCell ref="A9:BC9"/>
    <mergeCell ref="C144:BC144"/>
    <mergeCell ref="A1:L1"/>
    <mergeCell ref="A4:BC4"/>
    <mergeCell ref="A5:BC5"/>
    <mergeCell ref="A6:BC6"/>
    <mergeCell ref="A7:BC7"/>
    <mergeCell ref="B8:BC8"/>
    <mergeCell ref="D13:BC13"/>
    <mergeCell ref="D15:BC15"/>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3">
      <formula1>IF(E143="Select",-1,IF(E143="At Par",0,0))</formula1>
      <formula2>IF(E143="Select",-1,IF(E143="At Par",0,0.99))</formula2>
    </dataValidation>
    <dataValidation type="list" allowBlank="1" showErrorMessage="1" sqref="E14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3">
      <formula1>0</formula1>
      <formula2>99.9</formula2>
    </dataValidation>
    <dataValidation type="list" allowBlank="1" showErrorMessage="1" sqref="D13 K14 D15 K16 D17 K18:K20 D21 K22 D23:D24 K25 D26:D28 K29:K31 D32:D33 K34 D35 K36:K37 D38 K39:K40 D41 K42:K43 D44 K45:K46 D47:D48 K49 D50:D51 K52 D53 K54 D55:D56 K57 D58 K59 D60:D61 K62 D63 K64 D65 K66 D67 K68 D69 K70:K71 D72 K73:K74 D75 K76 D77:D78 K79:K81 D82:D83 K84:K85 D86 K87 D88 K89 D90 K91 D92 K93:K96 D97:D98 K99 D100:D101 K102 D103:D104 K105:K107 D108 K109 D110 K111 D112 K113 D114 K115 D116:D117 K118 D119 K120 D121:D122 K123 D124 K125 D126:D128 K129 D130 K131 D132 K133 D134 K135:K136 D137:D138 K139 K141 D14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20 G22:H22 G25:H25 G29:H31 G34:H34 G36:H37 G39:H40 G42:H43 G45:H46 G49:H49 G52:H52 G54:H54 G57:H57 G59:H59 G62:H62 G64:H64 G66:H66 G68:H68 G70:H71 G73:H74 G76:H76 G79:H81 G84:H85 G87:H87 G89:H89 G91:H91 G93:H96 G99:H99 G102:H102 G105:H107 G109:H109 G111:H111 G113:H113 G115:H115 G118:H118 G120:H120 G123:H123 G125:H125 G129:H129 G131:H131 G133:H133 G135:H136 G139:H139 G141:H141">
      <formula1>0</formula1>
      <formula2>999999999999999</formula2>
    </dataValidation>
    <dataValidation allowBlank="1" showInputMessage="1" showErrorMessage="1" promptTitle="Addition / Deduction" prompt="Please Choose the correct One" sqref="J14 J16 J18:J20 J22 J25 J29:J31 J34 J36:J37 J39:J40 J42:J43 J45:J46 J49 J52 J54 J57 J59 J62 J64 J66 J68 J70:J71 J73:J74 J76 J79:J81 J84:J85 J87 J89 J91 J93:J96 J99 J102 J105:J107 J109 J111 J113 J115 J118 J120 J123 J125 J129 J131 J133 J135:J136 J139 J141">
      <formula1>0</formula1>
      <formula2>0</formula2>
    </dataValidation>
    <dataValidation type="list" showErrorMessage="1" sqref="I14 I16 I18:I20 I22 I25 I29:I31 I34 I36:I37 I39:I40 I42:I43 I45:I46 I49 I52 I54 I57 I59 I62 I64 I66 I68 I70:I71 I73:I74 I76 I79:I81 I84:I85 I87 I89 I91 I93:I96 I99 I102 I105:I107 I109 I111 I113 I115 I118 I120 I123 I125 I129 I131 I133 I135:I136 I139 I14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20 N22:O22 N25:O25 N29:O31 N34:O34 N36:O37 N39:O40 N42:O43 N45:O46 N49:O49 N52:O52 N54:O54 N57:O57 N59:O59 N62:O62 N64:O64 N66:O66 N68:O68 N70:O71 N73:O74 N76:O76 N79:O81 N84:O85 N87:O87 N89:O89 N91:O91 N93:O96 N99:O99 N102:O102 N105:O107 N109:O109 N111:O111 N113:O113 N115:O115 N118:O118 N120:O120 N123:O123 N125:O125 N129:O129 N131:O131 N133:O133 N135:O136 N139:O139 N141:O14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R20 R22 R25 R29:R31 R34 R36:R37 R39:R40 R42:R43 R45:R46 R49 R52 R54 R57 R59 R62 R64 R66 R68 R70:R71 R73:R74 R76 R79:R81 R84:R85 R87 R89 R91 R93:R96 R99 R102 R105:R107 R109 R111 R113 R115 R118 R120 R123 R125 R129 R131 R133 R135:R136 R139 R14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Q20 Q22 Q25 Q29:Q31 Q34 Q36:Q37 Q39:Q40 Q42:Q43 Q45:Q46 Q49 Q52 Q54 Q57 Q59 Q62 Q64 Q66 Q68 Q70:Q71 Q73:Q74 Q76 Q79:Q81 Q84:Q85 Q87 Q89 Q91 Q93:Q96 Q99 Q102 Q105:Q107 Q109 Q111 Q113 Q115 Q118 Q120 Q123 Q125 Q129 Q131 Q133 Q135:Q136 Q139 Q14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M20 M22 M25 M29:M31 M34 M36:M37 M39:M40 M42:M43 M45:M46 M49 M52 M54 M57 M59 M62 M64 M66 M68 M70:M71 M73:M74 M76 M79:M81 M84:M85 M87 M89 M91 M93:M96 M99 M102 M105:M107 M109 M111 M113 M115 M118 M120 M123 M125 M129 M131 M133 M135:M136 M139 M141">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8:D20 D22 D25 D29:D31 D34 D36:D37 D39:D40 D42:D43 D45:D46 D49 D52 D54 D57 D59 D62 D64 D66 D68 D70:D71 D73:D74 D76 D79:D81 D84:D85 D87 D89 D91 D93:D96 D99 D102 D105:D107 D109 D111 D113 D115 D118 D120 D123 D125 D129 D131 D133 D135:D136 D139 D14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F20 F22 F25 F29:F31 F34 F36:F37 F39:F40 F42:F43 F45:F46 F49 F52 F54 F57 F59 F62 F64 F66 F68 F70:F71 F73:F74 F76 F79:F81 F84:F85 F87 F89 F91 F93:F96 F99 F102 F105:F107 F109 F111 F113 F115 F118 F120 F123 F125 F129 F131 F133 F135:F136 F139 F141">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1 L140">
      <formula1>"INR"</formula1>
    </dataValidation>
    <dataValidation allowBlank="1" showInputMessage="1" showErrorMessage="1" promptTitle="Itemcode/Make" prompt="Please enter text" sqref="C13:C141">
      <formula1>0</formula1>
      <formula2>0</formula2>
    </dataValidation>
    <dataValidation type="decimal" allowBlank="1" showInputMessage="1" showErrorMessage="1" errorTitle="Invalid Entry" error="Only Numeric Values are allowed. " sqref="A13:A141">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2022-11-18T10:43:51Z</cp:lastPrinted>
  <dcterms:created xsi:type="dcterms:W3CDTF">2009-01-30T06:42:42Z</dcterms:created>
  <dcterms:modified xsi:type="dcterms:W3CDTF">2022-11-18T10:44:39Z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