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nm._FilterDatabase" localSheetId="0" hidden="1">'BoQ1'!$A$11:$BC$81</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<sst xmlns="http://schemas.openxmlformats.org/spreadsheetml/2006/main" count="544" uniqueCount="191">
  <si>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</si>
  <si>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</si>
  <si>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</si>
  <si>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</si>
  <si>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</si>
  <si>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</si>
  <si>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</si>
  <si>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</si>
  <si>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</si>
  <si>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</si>
  <si>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</si>
  <si>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</si>
  <si>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</si>
  <si>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</si>
  <si>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</si>
  <si>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</si>
  <si>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</si>
  <si>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</si>
  <si>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</si>
  <si>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</si>
  <si>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</si>
  <si>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</si>
  <si>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</si>
  <si>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</si>
  <si>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</si>
  <si>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</si>
  <si>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</si>
  <si>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</si>
  <si>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</si>
  <si>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</si>
  <si>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</si>
  <si>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</si>
  <si>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</si>
  <si>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</si>
  <si>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</si>
  <si>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</si>
  <si>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</si>
  <si>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</si>
  <si>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</si>
  <si>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</si>
  <si>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</si>
  <si>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</si>
  <si>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</si>
  <si>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</si>
  <si>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</si>
  <si>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</si>
  <si>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</si>
  <si>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</si>
  <si>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</si>
  <si>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</si>
  <si>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</si>
  <si>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</si>
  <si>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</si>
  <si>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</si>
  <si>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</si>
  <si>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</si>
  <si>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</si>
  <si>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</si>
  <si>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</si>
  <si>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</si>
  <si>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</si>
  <si>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</si>
  <si>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</si>
  <si>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</si>
  <si>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</si>
  <si>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</si>
  <si>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</si>
  <si>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</si>
  <si>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MASONRY WORK</t>
  </si>
  <si>
    <t>ROOFING</t>
  </si>
  <si>
    <t>Tender Inviting Authority: Superintending Engineer, IWD, IIT, Kanpur</t>
  </si>
  <si>
    <t>Half brick masonry with common burnt clay F.P.S. (non modular) bricks of class designation 7.5 in superstructure above plinth level up to floor V level.</t>
  </si>
  <si>
    <t>Cement mortar 1:4 (1 cement :4 coarse sand)</t>
  </si>
  <si>
    <t>WOOD AND PVC WORK</t>
  </si>
  <si>
    <t>125 mm</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</si>
  <si>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</si>
  <si>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</si>
  <si>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300x16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</si>
  <si>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</si>
  <si>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</si>
  <si>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</si>
  <si>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</si>
  <si>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</si>
  <si>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</si>
  <si>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</si>
  <si>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</si>
  <si>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</si>
  <si>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</si>
  <si>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</si>
  <si>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</si>
  <si>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AND DEMOLISHING</t>
  </si>
  <si>
    <t>Dismantling doors, windows and clerestory windows (steel or wood) shutter including chowkhats, architrave, holdfasts etc. complete and stacking within 50 metres lead :</t>
  </si>
  <si>
    <t>Of area beyond 3 sq. metres</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</si>
  <si>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</si>
  <si>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</si>
  <si>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</si>
  <si>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</si>
  <si>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</si>
  <si>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</si>
  <si>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</si>
  <si>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</si>
  <si>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</si>
  <si>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</si>
  <si>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</si>
  <si>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</si>
  <si>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</si>
  <si>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</si>
  <si>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</si>
  <si>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</si>
  <si>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</si>
  <si>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</si>
  <si>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</si>
  <si>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</si>
  <si>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</si>
  <si>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</si>
  <si>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</si>
  <si>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</si>
  <si>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</si>
  <si>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</si>
  <si>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</si>
  <si>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</si>
  <si>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</si>
  <si>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</si>
  <si>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</si>
  <si>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</si>
  <si>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</si>
  <si>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</si>
  <si>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</si>
  <si>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</si>
  <si>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</si>
  <si>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</si>
  <si>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</si>
  <si>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</si>
  <si>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</si>
  <si>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</si>
  <si>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</si>
  <si>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</si>
  <si>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</si>
  <si>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</si>
  <si>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</si>
  <si>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</si>
  <si>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</si>
  <si>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</si>
  <si>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</si>
  <si>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</si>
  <si>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</si>
  <si>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</si>
  <si>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</si>
  <si>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</si>
  <si>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</si>
  <si>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</si>
  <si>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</si>
  <si>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</si>
  <si>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Brick work with common burnt clay F.P.S. (non modular) bricks of class designation 7.5 in superstructure above plinth level up to floor V level in all shapes and sizes in :</t>
  </si>
  <si>
    <t>Cement mortar 1:6 (1 cement : 6 coarse sand)</t>
  </si>
  <si>
    <t>FLOORING</t>
  </si>
  <si>
    <t>Dismantling old plaster or skirting raking out joints and cleaning the surface for plaster including disposal of rubbish to the dumping ground within 50 metres lead.</t>
  </si>
  <si>
    <t>Providing and fixing chromium plated brass 100 mm mortice latch and lock with 6 levers and a pair of lever handles of approved quality with necessary screws etc. complete.</t>
  </si>
  <si>
    <t>200x10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</si>
  <si>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</si>
  <si>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</si>
  <si>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</si>
  <si>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12 mm cement plaster of mix :</t>
  </si>
  <si>
    <t>1:6 (1 cement: 6 fine sand)</t>
  </si>
  <si>
    <t>15 mm cement plaster on the rough side of single or half brick wall of mix :</t>
  </si>
  <si>
    <t>Distempering with 1st quality acrylic distemper, having VOC (Volatile Organic Compound ) content less than 50 grams/ litre, of approved brand and manufacture, including applying additional coats wherever required, to achieve even shade and colour.</t>
  </si>
  <si>
    <t>Two coats</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</si>
  <si>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</si>
  <si>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</si>
  <si>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</si>
  <si>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Dismantling tile work in floors and roofs laid in cement mortar including stacking material within 50 metres lead.</t>
  </si>
  <si>
    <t>For thickness of tiles 10 mm to 25 mm</t>
  </si>
  <si>
    <t>Dismantling stone slab flooring laid in cement mortar including stacking of serviceable material and disposal of unserviceable material within 50 metres lead.</t>
  </si>
  <si>
    <t>Dismantling of flushing cistern of all types (C.I./PVC/Vitrious China) including stacking of useful materials near the site and disposal of unserviceable materials within 50 metres lead.</t>
  </si>
  <si>
    <t>Dismantling aluminium/ Gypsum partitions, doors, windows, fixed glazing and false ceiling including disposal of unserviceable material and stacking of serviceable material with in 50 meters lead as directed by Engineer-in-charge.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</si>
  <si>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</si>
  <si>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</si>
  <si>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</si>
  <si>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</si>
  <si>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</si>
  <si>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</si>
  <si>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</si>
  <si>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</si>
  <si>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</si>
  <si>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</si>
  <si>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Brass 100mm mortice latch and lock with 6 levers without pair of handles (best make of approved quality) for aluminium doors including necessary cutting and making good etc. complete.</t>
  </si>
  <si>
    <t>MINOR CIVIL MAINTENANCE WORK</t>
  </si>
  <si>
    <t xml:space="preserve">"Fixing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Engineer-in-charge.For fixed portio with old and available materials.    
"
</t>
  </si>
  <si>
    <t>KG</t>
  </si>
  <si>
    <t>Name of Work: Convertion of Store Room in to office space and Extension of Glass cabin at R.no 101 of NL-II.</t>
  </si>
  <si>
    <t>Contract No:   44/C/D2/2021-22/03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</si>
</sst>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OQ.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81"/>
  <sheetViews>
    <sheetView showGridLines="0" zoomScale="85" zoomScaleNormal="85" zoomScalePageLayoutView="0" workbookViewId="0" topLeftCell="A1">
      <selection activeCell="BH11" sqref="BH11"/>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1" t="str">
        <f>B2&amp;" BoQ"</f>
        <v>Percentage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2" t="s">
        <v>70</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8.25" customHeight="1">
      <c r="A5" s="72" t="s">
        <v>189</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75" customHeight="1">
      <c r="A6" s="72" t="s">
        <v>190</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58.5" customHeight="1">
      <c r="A8" s="11" t="s">
        <v>50</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150</v>
      </c>
      <c r="C13" s="39" t="s">
        <v>55</v>
      </c>
      <c r="D13" s="66"/>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8"/>
      <c r="IA13" s="22">
        <v>1</v>
      </c>
      <c r="IB13" s="22" t="s">
        <v>150</v>
      </c>
      <c r="IC13" s="22" t="s">
        <v>55</v>
      </c>
      <c r="IE13" s="23"/>
      <c r="IF13" s="23" t="s">
        <v>34</v>
      </c>
      <c r="IG13" s="23" t="s">
        <v>35</v>
      </c>
      <c r="IH13" s="23">
        <v>10</v>
      </c>
      <c r="II13" s="23" t="s">
        <v>36</v>
      </c>
    </row>
    <row r="14" spans="1:243" s="22" customFormat="1" ht="61.5" customHeight="1">
      <c r="A14" s="59">
        <v>1.01</v>
      </c>
      <c r="B14" s="64" t="s">
        <v>151</v>
      </c>
      <c r="C14" s="39" t="s">
        <v>56</v>
      </c>
      <c r="D14" s="66"/>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8"/>
      <c r="IA14" s="22">
        <v>1.01</v>
      </c>
      <c r="IB14" s="22" t="s">
        <v>151</v>
      </c>
      <c r="IC14" s="22" t="s">
        <v>56</v>
      </c>
      <c r="IE14" s="23"/>
      <c r="IF14" s="23" t="s">
        <v>40</v>
      </c>
      <c r="IG14" s="23" t="s">
        <v>35</v>
      </c>
      <c r="IH14" s="23">
        <v>123.223</v>
      </c>
      <c r="II14" s="23" t="s">
        <v>37</v>
      </c>
    </row>
    <row r="15" spans="1:243" s="22" customFormat="1" ht="71.25">
      <c r="A15" s="59">
        <v>1.02</v>
      </c>
      <c r="B15" s="60" t="s">
        <v>152</v>
      </c>
      <c r="C15" s="39" t="s">
        <v>57</v>
      </c>
      <c r="D15" s="61">
        <v>2</v>
      </c>
      <c r="E15" s="62" t="s">
        <v>64</v>
      </c>
      <c r="F15" s="63">
        <v>5952.3</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11905</v>
      </c>
      <c r="BB15" s="54">
        <f>BA15+SUM(N15:AZ15)</f>
        <v>11905</v>
      </c>
      <c r="BC15" s="50" t="str">
        <f>SpellNumber(L15,BB15)</f>
        <v>INR  Eleven Thousand Nine Hundred &amp; Five  Only</v>
      </c>
      <c r="IA15" s="22">
        <v>1.02</v>
      </c>
      <c r="IB15" s="22" t="s">
        <v>152</v>
      </c>
      <c r="IC15" s="22" t="s">
        <v>57</v>
      </c>
      <c r="ID15" s="22">
        <v>2</v>
      </c>
      <c r="IE15" s="23" t="s">
        <v>64</v>
      </c>
      <c r="IF15" s="23" t="s">
        <v>41</v>
      </c>
      <c r="IG15" s="23" t="s">
        <v>42</v>
      </c>
      <c r="IH15" s="23">
        <v>213</v>
      </c>
      <c r="II15" s="23" t="s">
        <v>37</v>
      </c>
    </row>
    <row r="16" spans="1:243" s="22" customFormat="1" ht="15.75">
      <c r="A16" s="59">
        <v>2</v>
      </c>
      <c r="B16" s="60" t="s">
        <v>68</v>
      </c>
      <c r="C16" s="39" t="s">
        <v>93</v>
      </c>
      <c r="D16" s="66"/>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8"/>
      <c r="IA16" s="22">
        <v>2</v>
      </c>
      <c r="IB16" s="22" t="s">
        <v>68</v>
      </c>
      <c r="IC16" s="22" t="s">
        <v>93</v>
      </c>
      <c r="IE16" s="23"/>
      <c r="IF16" s="23"/>
      <c r="IG16" s="23"/>
      <c r="IH16" s="23"/>
      <c r="II16" s="23"/>
    </row>
    <row r="17" spans="1:243" s="22" customFormat="1" ht="71.25">
      <c r="A17" s="59">
        <v>2.01</v>
      </c>
      <c r="B17" s="60" t="s">
        <v>153</v>
      </c>
      <c r="C17" s="39" t="s">
        <v>58</v>
      </c>
      <c r="D17" s="66"/>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8"/>
      <c r="IA17" s="22">
        <v>2.01</v>
      </c>
      <c r="IB17" s="22" t="s">
        <v>153</v>
      </c>
      <c r="IC17" s="22" t="s">
        <v>58</v>
      </c>
      <c r="IE17" s="23"/>
      <c r="IF17" s="23"/>
      <c r="IG17" s="23"/>
      <c r="IH17" s="23"/>
      <c r="II17" s="23"/>
    </row>
    <row r="18" spans="1:243" s="22" customFormat="1" ht="28.5">
      <c r="A18" s="59">
        <v>2.02</v>
      </c>
      <c r="B18" s="60" t="s">
        <v>154</v>
      </c>
      <c r="C18" s="39" t="s">
        <v>94</v>
      </c>
      <c r="D18" s="61">
        <v>1</v>
      </c>
      <c r="E18" s="62" t="s">
        <v>64</v>
      </c>
      <c r="F18" s="63">
        <v>6655.37</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ROUND(total_amount_ba($B$2,$D$2,D18,F18,J18,K18,M18),0)</f>
        <v>6655</v>
      </c>
      <c r="BB18" s="54">
        <f>BA18+SUM(N18:AZ18)</f>
        <v>6655</v>
      </c>
      <c r="BC18" s="50" t="str">
        <f>SpellNumber(L18,BB18)</f>
        <v>INR  Six Thousand Six Hundred &amp; Fifty Five  Only</v>
      </c>
      <c r="IA18" s="22">
        <v>2.02</v>
      </c>
      <c r="IB18" s="22" t="s">
        <v>154</v>
      </c>
      <c r="IC18" s="22" t="s">
        <v>94</v>
      </c>
      <c r="ID18" s="22">
        <v>1</v>
      </c>
      <c r="IE18" s="23" t="s">
        <v>64</v>
      </c>
      <c r="IF18" s="23"/>
      <c r="IG18" s="23"/>
      <c r="IH18" s="23"/>
      <c r="II18" s="23"/>
    </row>
    <row r="19" spans="1:243" s="22" customFormat="1" ht="71.25">
      <c r="A19" s="59">
        <v>2.03</v>
      </c>
      <c r="B19" s="60" t="s">
        <v>71</v>
      </c>
      <c r="C19" s="39" t="s">
        <v>95</v>
      </c>
      <c r="D19" s="66"/>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8"/>
      <c r="IA19" s="22">
        <v>2.03</v>
      </c>
      <c r="IB19" s="22" t="s">
        <v>71</v>
      </c>
      <c r="IC19" s="22" t="s">
        <v>95</v>
      </c>
      <c r="IE19" s="23"/>
      <c r="IF19" s="23"/>
      <c r="IG19" s="23"/>
      <c r="IH19" s="23"/>
      <c r="II19" s="23"/>
    </row>
    <row r="20" spans="1:243" s="22" customFormat="1" ht="30.75" customHeight="1">
      <c r="A20" s="59">
        <v>2.04</v>
      </c>
      <c r="B20" s="60" t="s">
        <v>72</v>
      </c>
      <c r="C20" s="39" t="s">
        <v>59</v>
      </c>
      <c r="D20" s="61">
        <v>10</v>
      </c>
      <c r="E20" s="62" t="s">
        <v>52</v>
      </c>
      <c r="F20" s="63">
        <v>817.27</v>
      </c>
      <c r="G20" s="40"/>
      <c r="H20" s="24"/>
      <c r="I20" s="47" t="s">
        <v>38</v>
      </c>
      <c r="J20" s="48">
        <f>IF(I20="Less(-)",-1,1)</f>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ROUND(total_amount_ba($B$2,$D$2,D20,F20,J20,K20,M20),0)</f>
        <v>8173</v>
      </c>
      <c r="BB20" s="54">
        <f>BA20+SUM(N20:AZ20)</f>
        <v>8173</v>
      </c>
      <c r="BC20" s="50" t="str">
        <f>SpellNumber(L20,BB20)</f>
        <v>INR  Eight Thousand One Hundred &amp; Seventy Three  Only</v>
      </c>
      <c r="IA20" s="22">
        <v>2.04</v>
      </c>
      <c r="IB20" s="22" t="s">
        <v>72</v>
      </c>
      <c r="IC20" s="22" t="s">
        <v>59</v>
      </c>
      <c r="ID20" s="22">
        <v>10</v>
      </c>
      <c r="IE20" s="23" t="s">
        <v>52</v>
      </c>
      <c r="IF20" s="23" t="s">
        <v>34</v>
      </c>
      <c r="IG20" s="23" t="s">
        <v>43</v>
      </c>
      <c r="IH20" s="23">
        <v>10</v>
      </c>
      <c r="II20" s="23" t="s">
        <v>37</v>
      </c>
    </row>
    <row r="21" spans="1:243" s="22" customFormat="1" ht="15.75">
      <c r="A21" s="59">
        <v>3</v>
      </c>
      <c r="B21" s="60" t="s">
        <v>73</v>
      </c>
      <c r="C21" s="39" t="s">
        <v>96</v>
      </c>
      <c r="D21" s="66"/>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8"/>
      <c r="IA21" s="22">
        <v>3</v>
      </c>
      <c r="IB21" s="22" t="s">
        <v>73</v>
      </c>
      <c r="IC21" s="22" t="s">
        <v>96</v>
      </c>
      <c r="IE21" s="23"/>
      <c r="IF21" s="23"/>
      <c r="IG21" s="23"/>
      <c r="IH21" s="23"/>
      <c r="II21" s="23"/>
    </row>
    <row r="22" spans="1:243" s="22" customFormat="1" ht="114">
      <c r="A22" s="59">
        <v>3.01</v>
      </c>
      <c r="B22" s="60" t="s">
        <v>75</v>
      </c>
      <c r="C22" s="39" t="s">
        <v>60</v>
      </c>
      <c r="D22" s="61">
        <v>3</v>
      </c>
      <c r="E22" s="62" t="s">
        <v>65</v>
      </c>
      <c r="F22" s="63">
        <v>879.87</v>
      </c>
      <c r="G22" s="40"/>
      <c r="H22" s="24"/>
      <c r="I22" s="47" t="s">
        <v>38</v>
      </c>
      <c r="J22" s="48">
        <f>IF(I22="Less(-)",-1,1)</f>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ROUND(total_amount_ba($B$2,$D$2,D22,F22,J22,K22,M22),0)</f>
        <v>2640</v>
      </c>
      <c r="BB22" s="54">
        <f>BA22+SUM(N22:AZ22)</f>
        <v>2640</v>
      </c>
      <c r="BC22" s="50" t="str">
        <f>SpellNumber(L22,BB22)</f>
        <v>INR  Two Thousand Six Hundred &amp; Forty  Only</v>
      </c>
      <c r="IA22" s="22">
        <v>3.01</v>
      </c>
      <c r="IB22" s="22" t="s">
        <v>75</v>
      </c>
      <c r="IC22" s="22" t="s">
        <v>60</v>
      </c>
      <c r="ID22" s="22">
        <v>3</v>
      </c>
      <c r="IE22" s="23" t="s">
        <v>65</v>
      </c>
      <c r="IF22" s="23" t="s">
        <v>40</v>
      </c>
      <c r="IG22" s="23" t="s">
        <v>35</v>
      </c>
      <c r="IH22" s="23">
        <v>123.223</v>
      </c>
      <c r="II22" s="23" t="s">
        <v>37</v>
      </c>
    </row>
    <row r="23" spans="1:243" s="22" customFormat="1" ht="71.25">
      <c r="A23" s="59">
        <v>3.02</v>
      </c>
      <c r="B23" s="60" t="s">
        <v>157</v>
      </c>
      <c r="C23" s="39" t="s">
        <v>97</v>
      </c>
      <c r="D23" s="61">
        <v>1</v>
      </c>
      <c r="E23" s="62" t="s">
        <v>65</v>
      </c>
      <c r="F23" s="63">
        <v>707.1</v>
      </c>
      <c r="G23" s="40"/>
      <c r="H23" s="24"/>
      <c r="I23" s="47" t="s">
        <v>38</v>
      </c>
      <c r="J23" s="48">
        <f>IF(I23="Less(-)",-1,1)</f>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ROUND(total_amount_ba($B$2,$D$2,D23,F23,J23,K23,M23),0)</f>
        <v>707</v>
      </c>
      <c r="BB23" s="54">
        <f>BA23+SUM(N23:AZ23)</f>
        <v>707</v>
      </c>
      <c r="BC23" s="50" t="str">
        <f>SpellNumber(L23,BB23)</f>
        <v>INR  Seven Hundred &amp; Seven  Only</v>
      </c>
      <c r="IA23" s="22">
        <v>3.02</v>
      </c>
      <c r="IB23" s="22" t="s">
        <v>157</v>
      </c>
      <c r="IC23" s="22" t="s">
        <v>97</v>
      </c>
      <c r="ID23" s="22">
        <v>1</v>
      </c>
      <c r="IE23" s="23" t="s">
        <v>65</v>
      </c>
      <c r="IF23" s="23" t="s">
        <v>44</v>
      </c>
      <c r="IG23" s="23" t="s">
        <v>45</v>
      </c>
      <c r="IH23" s="23">
        <v>10</v>
      </c>
      <c r="II23" s="23" t="s">
        <v>37</v>
      </c>
    </row>
    <row r="24" spans="1:243" s="22" customFormat="1" ht="99.75">
      <c r="A24" s="59">
        <v>3.03</v>
      </c>
      <c r="B24" s="60" t="s">
        <v>76</v>
      </c>
      <c r="C24" s="39" t="s">
        <v>98</v>
      </c>
      <c r="D24" s="66"/>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8"/>
      <c r="IA24" s="22">
        <v>3.03</v>
      </c>
      <c r="IB24" s="22" t="s">
        <v>76</v>
      </c>
      <c r="IC24" s="22" t="s">
        <v>98</v>
      </c>
      <c r="IE24" s="23"/>
      <c r="IF24" s="23"/>
      <c r="IG24" s="23"/>
      <c r="IH24" s="23"/>
      <c r="II24" s="23"/>
    </row>
    <row r="25" spans="1:243" s="22" customFormat="1" ht="28.5">
      <c r="A25" s="59">
        <v>3.04</v>
      </c>
      <c r="B25" s="60" t="s">
        <v>77</v>
      </c>
      <c r="C25" s="39" t="s">
        <v>99</v>
      </c>
      <c r="D25" s="61">
        <v>2</v>
      </c>
      <c r="E25" s="62" t="s">
        <v>65</v>
      </c>
      <c r="F25" s="63">
        <v>225.47</v>
      </c>
      <c r="G25" s="40"/>
      <c r="H25" s="24"/>
      <c r="I25" s="47" t="s">
        <v>38</v>
      </c>
      <c r="J25" s="48">
        <f>IF(I25="Less(-)",-1,1)</f>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ROUND(total_amount_ba($B$2,$D$2,D25,F25,J25,K25,M25),0)</f>
        <v>451</v>
      </c>
      <c r="BB25" s="54">
        <f>BA25+SUM(N25:AZ25)</f>
        <v>451</v>
      </c>
      <c r="BC25" s="50" t="str">
        <f>SpellNumber(L25,BB25)</f>
        <v>INR  Four Hundred &amp; Fifty One  Only</v>
      </c>
      <c r="IA25" s="22">
        <v>3.04</v>
      </c>
      <c r="IB25" s="22" t="s">
        <v>77</v>
      </c>
      <c r="IC25" s="22" t="s">
        <v>99</v>
      </c>
      <c r="ID25" s="22">
        <v>2</v>
      </c>
      <c r="IE25" s="23" t="s">
        <v>65</v>
      </c>
      <c r="IF25" s="23" t="s">
        <v>41</v>
      </c>
      <c r="IG25" s="23" t="s">
        <v>42</v>
      </c>
      <c r="IH25" s="23">
        <v>213</v>
      </c>
      <c r="II25" s="23" t="s">
        <v>37</v>
      </c>
    </row>
    <row r="26" spans="1:243" s="22" customFormat="1" ht="85.5">
      <c r="A26" s="59">
        <v>3.05</v>
      </c>
      <c r="B26" s="60" t="s">
        <v>78</v>
      </c>
      <c r="C26" s="39" t="s">
        <v>100</v>
      </c>
      <c r="D26" s="66"/>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8"/>
      <c r="IA26" s="22">
        <v>3.05</v>
      </c>
      <c r="IB26" s="22" t="s">
        <v>78</v>
      </c>
      <c r="IC26" s="22" t="s">
        <v>100</v>
      </c>
      <c r="IE26" s="23"/>
      <c r="IF26" s="23"/>
      <c r="IG26" s="23"/>
      <c r="IH26" s="23"/>
      <c r="II26" s="23"/>
    </row>
    <row r="27" spans="1:243" s="22" customFormat="1" ht="28.5">
      <c r="A27" s="59">
        <v>3.06</v>
      </c>
      <c r="B27" s="60" t="s">
        <v>158</v>
      </c>
      <c r="C27" s="39" t="s">
        <v>101</v>
      </c>
      <c r="D27" s="61">
        <v>10</v>
      </c>
      <c r="E27" s="62" t="s">
        <v>65</v>
      </c>
      <c r="F27" s="63">
        <v>78.91</v>
      </c>
      <c r="G27" s="40"/>
      <c r="H27" s="24"/>
      <c r="I27" s="47" t="s">
        <v>38</v>
      </c>
      <c r="J27" s="48">
        <f>IF(I27="Less(-)",-1,1)</f>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ROUND(total_amount_ba($B$2,$D$2,D27,F27,J27,K27,M27),0)</f>
        <v>789</v>
      </c>
      <c r="BB27" s="54">
        <f>BA27+SUM(N27:AZ27)</f>
        <v>789</v>
      </c>
      <c r="BC27" s="50" t="str">
        <f>SpellNumber(L27,BB27)</f>
        <v>INR  Seven Hundred &amp; Eighty Nine  Only</v>
      </c>
      <c r="IA27" s="22">
        <v>3.06</v>
      </c>
      <c r="IB27" s="22" t="s">
        <v>158</v>
      </c>
      <c r="IC27" s="22" t="s">
        <v>101</v>
      </c>
      <c r="ID27" s="22">
        <v>10</v>
      </c>
      <c r="IE27" s="23" t="s">
        <v>65</v>
      </c>
      <c r="IF27" s="23"/>
      <c r="IG27" s="23"/>
      <c r="IH27" s="23"/>
      <c r="II27" s="23"/>
    </row>
    <row r="28" spans="1:243" s="22" customFormat="1" ht="99.75">
      <c r="A28" s="59">
        <v>3.07</v>
      </c>
      <c r="B28" s="60" t="s">
        <v>79</v>
      </c>
      <c r="C28" s="39" t="s">
        <v>102</v>
      </c>
      <c r="D28" s="66"/>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8"/>
      <c r="IA28" s="22">
        <v>3.07</v>
      </c>
      <c r="IB28" s="22" t="s">
        <v>79</v>
      </c>
      <c r="IC28" s="22" t="s">
        <v>102</v>
      </c>
      <c r="IE28" s="23"/>
      <c r="IF28" s="23"/>
      <c r="IG28" s="23"/>
      <c r="IH28" s="23"/>
      <c r="II28" s="23"/>
    </row>
    <row r="29" spans="1:243" s="22" customFormat="1" ht="28.5">
      <c r="A29" s="59">
        <v>3.08</v>
      </c>
      <c r="B29" s="60" t="s">
        <v>74</v>
      </c>
      <c r="C29" s="39" t="s">
        <v>103</v>
      </c>
      <c r="D29" s="61">
        <v>6</v>
      </c>
      <c r="E29" s="62" t="s">
        <v>65</v>
      </c>
      <c r="F29" s="63">
        <v>52.3</v>
      </c>
      <c r="G29" s="40"/>
      <c r="H29" s="24"/>
      <c r="I29" s="47" t="s">
        <v>38</v>
      </c>
      <c r="J29" s="48">
        <f>IF(I29="Less(-)",-1,1)</f>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ROUND(total_amount_ba($B$2,$D$2,D29,F29,J29,K29,M29),0)</f>
        <v>314</v>
      </c>
      <c r="BB29" s="54">
        <f>BA29+SUM(N29:AZ29)</f>
        <v>314</v>
      </c>
      <c r="BC29" s="50" t="str">
        <f>SpellNumber(L29,BB29)</f>
        <v>INR  Three Hundred &amp; Fourteen  Only</v>
      </c>
      <c r="IA29" s="22">
        <v>3.08</v>
      </c>
      <c r="IB29" s="22" t="s">
        <v>74</v>
      </c>
      <c r="IC29" s="22" t="s">
        <v>103</v>
      </c>
      <c r="ID29" s="22">
        <v>6</v>
      </c>
      <c r="IE29" s="23" t="s">
        <v>65</v>
      </c>
      <c r="IF29" s="23"/>
      <c r="IG29" s="23"/>
      <c r="IH29" s="23"/>
      <c r="II29" s="23"/>
    </row>
    <row r="30" spans="1:243" s="22" customFormat="1" ht="99.75">
      <c r="A30" s="59">
        <v>3.09</v>
      </c>
      <c r="B30" s="60" t="s">
        <v>80</v>
      </c>
      <c r="C30" s="39" t="s">
        <v>61</v>
      </c>
      <c r="D30" s="66"/>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8"/>
      <c r="IA30" s="22">
        <v>3.09</v>
      </c>
      <c r="IB30" s="22" t="s">
        <v>80</v>
      </c>
      <c r="IC30" s="22" t="s">
        <v>61</v>
      </c>
      <c r="IE30" s="23"/>
      <c r="IF30" s="23"/>
      <c r="IG30" s="23"/>
      <c r="IH30" s="23"/>
      <c r="II30" s="23"/>
    </row>
    <row r="31" spans="1:243" s="22" customFormat="1" ht="28.5">
      <c r="A31" s="59">
        <v>3.1</v>
      </c>
      <c r="B31" s="60" t="s">
        <v>81</v>
      </c>
      <c r="C31" s="39" t="s">
        <v>104</v>
      </c>
      <c r="D31" s="61">
        <v>3</v>
      </c>
      <c r="E31" s="62" t="s">
        <v>65</v>
      </c>
      <c r="F31" s="63">
        <v>54.4</v>
      </c>
      <c r="G31" s="40"/>
      <c r="H31" s="24"/>
      <c r="I31" s="47" t="s">
        <v>38</v>
      </c>
      <c r="J31" s="48">
        <f>IF(I31="Less(-)",-1,1)</f>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ROUND(total_amount_ba($B$2,$D$2,D31,F31,J31,K31,M31),0)</f>
        <v>163</v>
      </c>
      <c r="BB31" s="54">
        <f>BA31+SUM(N31:AZ31)</f>
        <v>163</v>
      </c>
      <c r="BC31" s="50" t="str">
        <f>SpellNumber(L31,BB31)</f>
        <v>INR  One Hundred &amp; Sixty Three  Only</v>
      </c>
      <c r="IA31" s="22">
        <v>3.1</v>
      </c>
      <c r="IB31" s="22" t="s">
        <v>81</v>
      </c>
      <c r="IC31" s="22" t="s">
        <v>104</v>
      </c>
      <c r="ID31" s="22">
        <v>3</v>
      </c>
      <c r="IE31" s="23" t="s">
        <v>65</v>
      </c>
      <c r="IF31" s="23"/>
      <c r="IG31" s="23"/>
      <c r="IH31" s="23"/>
      <c r="II31" s="23"/>
    </row>
    <row r="32" spans="1:243" s="22" customFormat="1" ht="15.75">
      <c r="A32" s="59">
        <v>4</v>
      </c>
      <c r="B32" s="60" t="s">
        <v>155</v>
      </c>
      <c r="C32" s="39" t="s">
        <v>105</v>
      </c>
      <c r="D32" s="66"/>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8"/>
      <c r="IA32" s="22">
        <v>4</v>
      </c>
      <c r="IB32" s="22" t="s">
        <v>155</v>
      </c>
      <c r="IC32" s="22" t="s">
        <v>105</v>
      </c>
      <c r="IE32" s="23"/>
      <c r="IF32" s="23"/>
      <c r="IG32" s="23"/>
      <c r="IH32" s="23"/>
      <c r="II32" s="23"/>
    </row>
    <row r="33" spans="1:243" s="22" customFormat="1" ht="156" customHeight="1">
      <c r="A33" s="59">
        <v>4.01</v>
      </c>
      <c r="B33" s="60" t="s">
        <v>159</v>
      </c>
      <c r="C33" s="39" t="s">
        <v>106</v>
      </c>
      <c r="D33" s="66"/>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8"/>
      <c r="IA33" s="22">
        <v>4.01</v>
      </c>
      <c r="IB33" s="22" t="s">
        <v>159</v>
      </c>
      <c r="IC33" s="22" t="s">
        <v>106</v>
      </c>
      <c r="IE33" s="23"/>
      <c r="IF33" s="23"/>
      <c r="IG33" s="23"/>
      <c r="IH33" s="23"/>
      <c r="II33" s="23"/>
    </row>
    <row r="34" spans="1:243" s="22" customFormat="1" ht="42.75" customHeight="1">
      <c r="A34" s="59">
        <v>4.02</v>
      </c>
      <c r="B34" s="60" t="s">
        <v>160</v>
      </c>
      <c r="C34" s="39" t="s">
        <v>107</v>
      </c>
      <c r="D34" s="61">
        <v>5</v>
      </c>
      <c r="E34" s="62" t="s">
        <v>52</v>
      </c>
      <c r="F34" s="63">
        <v>1355.41</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ROUND(total_amount_ba($B$2,$D$2,D34,F34,J34,K34,M34),0)</f>
        <v>6777</v>
      </c>
      <c r="BB34" s="54">
        <f>BA34+SUM(N34:AZ34)</f>
        <v>6777</v>
      </c>
      <c r="BC34" s="50" t="str">
        <f>SpellNumber(L34,BB34)</f>
        <v>INR  Six Thousand Seven Hundred &amp; Seventy Seven  Only</v>
      </c>
      <c r="IA34" s="22">
        <v>4.02</v>
      </c>
      <c r="IB34" s="22" t="s">
        <v>160</v>
      </c>
      <c r="IC34" s="22" t="s">
        <v>107</v>
      </c>
      <c r="ID34" s="22">
        <v>5</v>
      </c>
      <c r="IE34" s="23" t="s">
        <v>52</v>
      </c>
      <c r="IF34" s="23"/>
      <c r="IG34" s="23"/>
      <c r="IH34" s="23"/>
      <c r="II34" s="23"/>
    </row>
    <row r="35" spans="1:243" s="22" customFormat="1" ht="19.5" customHeight="1">
      <c r="A35" s="59">
        <v>4.03</v>
      </c>
      <c r="B35" s="60" t="s">
        <v>161</v>
      </c>
      <c r="C35" s="39" t="s">
        <v>108</v>
      </c>
      <c r="D35" s="66"/>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8"/>
      <c r="IA35" s="22">
        <v>4.03</v>
      </c>
      <c r="IB35" s="22" t="s">
        <v>161</v>
      </c>
      <c r="IC35" s="22" t="s">
        <v>108</v>
      </c>
      <c r="IE35" s="23"/>
      <c r="IF35" s="23"/>
      <c r="IG35" s="23"/>
      <c r="IH35" s="23"/>
      <c r="II35" s="23"/>
    </row>
    <row r="36" spans="1:243" s="22" customFormat="1" ht="30.75" customHeight="1">
      <c r="A36" s="59">
        <v>4.04</v>
      </c>
      <c r="B36" s="60" t="s">
        <v>160</v>
      </c>
      <c r="C36" s="39" t="s">
        <v>109</v>
      </c>
      <c r="D36" s="61">
        <v>56</v>
      </c>
      <c r="E36" s="62" t="s">
        <v>52</v>
      </c>
      <c r="F36" s="63">
        <v>1411.61</v>
      </c>
      <c r="G36" s="40"/>
      <c r="H36" s="24"/>
      <c r="I36" s="47" t="s">
        <v>38</v>
      </c>
      <c r="J36" s="48">
        <f>IF(I36="Less(-)",-1,1)</f>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ROUND(total_amount_ba($B$2,$D$2,D36,F36,J36,K36,M36),0)</f>
        <v>79050</v>
      </c>
      <c r="BB36" s="54">
        <f>BA36+SUM(N36:AZ36)</f>
        <v>79050</v>
      </c>
      <c r="BC36" s="50" t="str">
        <f>SpellNumber(L36,BB36)</f>
        <v>INR  Seventy Nine Thousand  &amp;Fifty  Only</v>
      </c>
      <c r="IA36" s="22">
        <v>4.04</v>
      </c>
      <c r="IB36" s="22" t="s">
        <v>160</v>
      </c>
      <c r="IC36" s="22" t="s">
        <v>109</v>
      </c>
      <c r="ID36" s="22">
        <v>56</v>
      </c>
      <c r="IE36" s="23" t="s">
        <v>52</v>
      </c>
      <c r="IF36" s="23"/>
      <c r="IG36" s="23"/>
      <c r="IH36" s="23"/>
      <c r="II36" s="23"/>
    </row>
    <row r="37" spans="1:243" s="22" customFormat="1" ht="15.75">
      <c r="A37" s="59">
        <v>5</v>
      </c>
      <c r="B37" s="60" t="s">
        <v>69</v>
      </c>
      <c r="C37" s="39" t="s">
        <v>62</v>
      </c>
      <c r="D37" s="66"/>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8"/>
      <c r="IA37" s="22">
        <v>5</v>
      </c>
      <c r="IB37" s="22" t="s">
        <v>69</v>
      </c>
      <c r="IC37" s="22" t="s">
        <v>62</v>
      </c>
      <c r="IE37" s="23"/>
      <c r="IF37" s="23"/>
      <c r="IG37" s="23"/>
      <c r="IH37" s="23"/>
      <c r="II37" s="23"/>
    </row>
    <row r="38" spans="1:243" s="22" customFormat="1" ht="409.5">
      <c r="A38" s="63">
        <v>5.01</v>
      </c>
      <c r="B38" s="60" t="s">
        <v>82</v>
      </c>
      <c r="C38" s="39" t="s">
        <v>63</v>
      </c>
      <c r="D38" s="66"/>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8"/>
      <c r="IA38" s="22">
        <v>5.01</v>
      </c>
      <c r="IB38" s="22" t="s">
        <v>82</v>
      </c>
      <c r="IC38" s="22" t="s">
        <v>63</v>
      </c>
      <c r="IE38" s="23"/>
      <c r="IF38" s="23"/>
      <c r="IG38" s="23"/>
      <c r="IH38" s="23"/>
      <c r="II38" s="23"/>
    </row>
    <row r="39" spans="1:243" s="22" customFormat="1" ht="187.5" customHeight="1">
      <c r="A39" s="59">
        <v>5.02</v>
      </c>
      <c r="B39" s="60" t="s">
        <v>83</v>
      </c>
      <c r="C39" s="39" t="s">
        <v>110</v>
      </c>
      <c r="D39" s="61">
        <v>56</v>
      </c>
      <c r="E39" s="62" t="s">
        <v>52</v>
      </c>
      <c r="F39" s="63">
        <v>1649.23</v>
      </c>
      <c r="G39" s="40"/>
      <c r="H39" s="24"/>
      <c r="I39" s="47" t="s">
        <v>38</v>
      </c>
      <c r="J39" s="48">
        <f>IF(I39="Less(-)",-1,1)</f>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ROUND(total_amount_ba($B$2,$D$2,D39,F39,J39,K39,M39),0)</f>
        <v>92357</v>
      </c>
      <c r="BB39" s="54">
        <f>BA39+SUM(N39:AZ39)</f>
        <v>92357</v>
      </c>
      <c r="BC39" s="50" t="str">
        <f>SpellNumber(L39,BB39)</f>
        <v>INR  Ninety Two Thousand Three Hundred &amp; Fifty Seven  Only</v>
      </c>
      <c r="IA39" s="22">
        <v>5.02</v>
      </c>
      <c r="IB39" s="22" t="s">
        <v>83</v>
      </c>
      <c r="IC39" s="22" t="s">
        <v>110</v>
      </c>
      <c r="ID39" s="22">
        <v>56</v>
      </c>
      <c r="IE39" s="23" t="s">
        <v>52</v>
      </c>
      <c r="IF39" s="23"/>
      <c r="IG39" s="23"/>
      <c r="IH39" s="23"/>
      <c r="II39" s="23"/>
    </row>
    <row r="40" spans="1:243" s="22" customFormat="1" ht="15.75">
      <c r="A40" s="59">
        <v>6</v>
      </c>
      <c r="B40" s="60" t="s">
        <v>53</v>
      </c>
      <c r="C40" s="39" t="s">
        <v>111</v>
      </c>
      <c r="D40" s="66"/>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8"/>
      <c r="IA40" s="22">
        <v>6</v>
      </c>
      <c r="IB40" s="22" t="s">
        <v>53</v>
      </c>
      <c r="IC40" s="22" t="s">
        <v>111</v>
      </c>
      <c r="IE40" s="23"/>
      <c r="IF40" s="23"/>
      <c r="IG40" s="23"/>
      <c r="IH40" s="23"/>
      <c r="II40" s="23"/>
    </row>
    <row r="41" spans="1:243" s="22" customFormat="1" ht="23.25" customHeight="1">
      <c r="A41" s="59">
        <v>6.01</v>
      </c>
      <c r="B41" s="60" t="s">
        <v>162</v>
      </c>
      <c r="C41" s="39" t="s">
        <v>112</v>
      </c>
      <c r="D41" s="66"/>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8"/>
      <c r="IA41" s="22">
        <v>6.01</v>
      </c>
      <c r="IB41" s="22" t="s">
        <v>162</v>
      </c>
      <c r="IC41" s="22" t="s">
        <v>112</v>
      </c>
      <c r="IE41" s="23"/>
      <c r="IF41" s="23"/>
      <c r="IG41" s="23"/>
      <c r="IH41" s="23"/>
      <c r="II41" s="23"/>
    </row>
    <row r="42" spans="1:243" s="22" customFormat="1" ht="28.5">
      <c r="A42" s="59">
        <v>6.02</v>
      </c>
      <c r="B42" s="60" t="s">
        <v>163</v>
      </c>
      <c r="C42" s="39" t="s">
        <v>113</v>
      </c>
      <c r="D42" s="61">
        <v>10</v>
      </c>
      <c r="E42" s="62" t="s">
        <v>52</v>
      </c>
      <c r="F42" s="63">
        <v>222.92</v>
      </c>
      <c r="G42" s="40"/>
      <c r="H42" s="24"/>
      <c r="I42" s="47" t="s">
        <v>38</v>
      </c>
      <c r="J42" s="48">
        <f>IF(I42="Less(-)",-1,1)</f>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3"/>
      <c r="BA42" s="42">
        <f>ROUND(total_amount_ba($B$2,$D$2,D42,F42,J42,K42,M42),0)</f>
        <v>2229</v>
      </c>
      <c r="BB42" s="54">
        <f>BA42+SUM(N42:AZ42)</f>
        <v>2229</v>
      </c>
      <c r="BC42" s="50" t="str">
        <f>SpellNumber(L42,BB42)</f>
        <v>INR  Two Thousand Two Hundred &amp; Twenty Nine  Only</v>
      </c>
      <c r="IA42" s="22">
        <v>6.02</v>
      </c>
      <c r="IB42" s="22" t="s">
        <v>163</v>
      </c>
      <c r="IC42" s="22" t="s">
        <v>113</v>
      </c>
      <c r="ID42" s="22">
        <v>10</v>
      </c>
      <c r="IE42" s="23" t="s">
        <v>52</v>
      </c>
      <c r="IF42" s="23"/>
      <c r="IG42" s="23"/>
      <c r="IH42" s="23"/>
      <c r="II42" s="23"/>
    </row>
    <row r="43" spans="1:243" s="22" customFormat="1" ht="42.75">
      <c r="A43" s="59">
        <v>6.03</v>
      </c>
      <c r="B43" s="60" t="s">
        <v>164</v>
      </c>
      <c r="C43" s="39" t="s">
        <v>114</v>
      </c>
      <c r="D43" s="66"/>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8"/>
      <c r="IA43" s="22">
        <v>6.03</v>
      </c>
      <c r="IB43" s="22" t="s">
        <v>164</v>
      </c>
      <c r="IC43" s="22" t="s">
        <v>114</v>
      </c>
      <c r="IE43" s="23"/>
      <c r="IF43" s="23"/>
      <c r="IG43" s="23"/>
      <c r="IH43" s="23"/>
      <c r="II43" s="23"/>
    </row>
    <row r="44" spans="1:243" s="22" customFormat="1" ht="28.5">
      <c r="A44" s="59">
        <v>6.04</v>
      </c>
      <c r="B44" s="60" t="s">
        <v>163</v>
      </c>
      <c r="C44" s="39" t="s">
        <v>115</v>
      </c>
      <c r="D44" s="61">
        <v>36</v>
      </c>
      <c r="E44" s="62" t="s">
        <v>52</v>
      </c>
      <c r="F44" s="63">
        <v>256.77</v>
      </c>
      <c r="G44" s="40"/>
      <c r="H44" s="24"/>
      <c r="I44" s="47" t="s">
        <v>38</v>
      </c>
      <c r="J44" s="48">
        <f>IF(I44="Less(-)",-1,1)</f>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3"/>
      <c r="BA44" s="42">
        <f>ROUND(total_amount_ba($B$2,$D$2,D44,F44,J44,K44,M44),0)</f>
        <v>9244</v>
      </c>
      <c r="BB44" s="54">
        <f>BA44+SUM(N44:AZ44)</f>
        <v>9244</v>
      </c>
      <c r="BC44" s="50" t="str">
        <f>SpellNumber(L44,BB44)</f>
        <v>INR  Nine Thousand Two Hundred &amp; Forty Four  Only</v>
      </c>
      <c r="IA44" s="22">
        <v>6.04</v>
      </c>
      <c r="IB44" s="22" t="s">
        <v>163</v>
      </c>
      <c r="IC44" s="22" t="s">
        <v>115</v>
      </c>
      <c r="ID44" s="22">
        <v>36</v>
      </c>
      <c r="IE44" s="23" t="s">
        <v>52</v>
      </c>
      <c r="IF44" s="23"/>
      <c r="IG44" s="23"/>
      <c r="IH44" s="23"/>
      <c r="II44" s="23"/>
    </row>
    <row r="45" spans="1:243" s="22" customFormat="1" ht="49.5" customHeight="1">
      <c r="A45" s="63">
        <v>6.05</v>
      </c>
      <c r="B45" s="60" t="s">
        <v>84</v>
      </c>
      <c r="C45" s="39" t="s">
        <v>116</v>
      </c>
      <c r="D45" s="66"/>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8"/>
      <c r="IA45" s="22">
        <v>6.05</v>
      </c>
      <c r="IB45" s="22" t="s">
        <v>84</v>
      </c>
      <c r="IC45" s="22" t="s">
        <v>116</v>
      </c>
      <c r="IE45" s="23"/>
      <c r="IF45" s="23"/>
      <c r="IG45" s="23"/>
      <c r="IH45" s="23"/>
      <c r="II45" s="23"/>
    </row>
    <row r="46" spans="1:243" s="22" customFormat="1" ht="54" customHeight="1">
      <c r="A46" s="59">
        <v>6.06</v>
      </c>
      <c r="B46" s="60" t="s">
        <v>85</v>
      </c>
      <c r="C46" s="39" t="s">
        <v>117</v>
      </c>
      <c r="D46" s="61">
        <v>11</v>
      </c>
      <c r="E46" s="62" t="s">
        <v>52</v>
      </c>
      <c r="F46" s="63">
        <v>155.32</v>
      </c>
      <c r="G46" s="40"/>
      <c r="H46" s="24"/>
      <c r="I46" s="47" t="s">
        <v>38</v>
      </c>
      <c r="J46" s="48">
        <f aca="true" t="shared" si="0" ref="J46:J76">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3"/>
      <c r="BA46" s="42">
        <f aca="true" t="shared" si="1" ref="BA46:BA76">ROUND(total_amount_ba($B$2,$D$2,D46,F46,J46,K46,M46),0)</f>
        <v>1709</v>
      </c>
      <c r="BB46" s="54">
        <f aca="true" t="shared" si="2" ref="BB46:BB76">BA46+SUM(N46:AZ46)</f>
        <v>1709</v>
      </c>
      <c r="BC46" s="50" t="str">
        <f aca="true" t="shared" si="3" ref="BC46:BC76">SpellNumber(L46,BB46)</f>
        <v>INR  One Thousand Seven Hundred &amp; Nine  Only</v>
      </c>
      <c r="IA46" s="22">
        <v>6.06</v>
      </c>
      <c r="IB46" s="22" t="s">
        <v>85</v>
      </c>
      <c r="IC46" s="22" t="s">
        <v>117</v>
      </c>
      <c r="ID46" s="22">
        <v>11</v>
      </c>
      <c r="IE46" s="23" t="s">
        <v>52</v>
      </c>
      <c r="IF46" s="23"/>
      <c r="IG46" s="23"/>
      <c r="IH46" s="23"/>
      <c r="II46" s="23"/>
    </row>
    <row r="47" spans="1:243" s="22" customFormat="1" ht="85.5">
      <c r="A47" s="59">
        <v>6.07</v>
      </c>
      <c r="B47" s="60" t="s">
        <v>86</v>
      </c>
      <c r="C47" s="39" t="s">
        <v>118</v>
      </c>
      <c r="D47" s="61">
        <v>110</v>
      </c>
      <c r="E47" s="62" t="s">
        <v>52</v>
      </c>
      <c r="F47" s="63">
        <v>100.96</v>
      </c>
      <c r="G47" s="40"/>
      <c r="H47" s="24"/>
      <c r="I47" s="47" t="s">
        <v>38</v>
      </c>
      <c r="J47" s="48">
        <f t="shared" si="0"/>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3"/>
      <c r="BA47" s="42">
        <f t="shared" si="1"/>
        <v>11106</v>
      </c>
      <c r="BB47" s="54">
        <f t="shared" si="2"/>
        <v>11106</v>
      </c>
      <c r="BC47" s="50" t="str">
        <f t="shared" si="3"/>
        <v>INR  Eleven Thousand One Hundred &amp; Six  Only</v>
      </c>
      <c r="IA47" s="22">
        <v>6.07</v>
      </c>
      <c r="IB47" s="22" t="s">
        <v>86</v>
      </c>
      <c r="IC47" s="22" t="s">
        <v>118</v>
      </c>
      <c r="ID47" s="22">
        <v>110</v>
      </c>
      <c r="IE47" s="23" t="s">
        <v>52</v>
      </c>
      <c r="IF47" s="23"/>
      <c r="IG47" s="23"/>
      <c r="IH47" s="23"/>
      <c r="II47" s="23"/>
    </row>
    <row r="48" spans="1:243" s="22" customFormat="1" ht="114">
      <c r="A48" s="59">
        <v>6.08</v>
      </c>
      <c r="B48" s="60" t="s">
        <v>165</v>
      </c>
      <c r="C48" s="39" t="s">
        <v>119</v>
      </c>
      <c r="D48" s="66"/>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8"/>
      <c r="IA48" s="22">
        <v>6.08</v>
      </c>
      <c r="IB48" s="22" t="s">
        <v>165</v>
      </c>
      <c r="IC48" s="22" t="s">
        <v>119</v>
      </c>
      <c r="IE48" s="23"/>
      <c r="IF48" s="23"/>
      <c r="IG48" s="23"/>
      <c r="IH48" s="23"/>
      <c r="II48" s="23"/>
    </row>
    <row r="49" spans="1:243" s="22" customFormat="1" ht="28.5">
      <c r="A49" s="59">
        <v>6.09</v>
      </c>
      <c r="B49" s="60" t="s">
        <v>166</v>
      </c>
      <c r="C49" s="39" t="s">
        <v>120</v>
      </c>
      <c r="D49" s="61">
        <v>110</v>
      </c>
      <c r="E49" s="62" t="s">
        <v>52</v>
      </c>
      <c r="F49" s="63">
        <v>71.81</v>
      </c>
      <c r="G49" s="40"/>
      <c r="H49" s="24"/>
      <c r="I49" s="47" t="s">
        <v>38</v>
      </c>
      <c r="J49" s="48">
        <f t="shared" si="0"/>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 t="shared" si="1"/>
        <v>7899</v>
      </c>
      <c r="BB49" s="54">
        <f t="shared" si="2"/>
        <v>7899</v>
      </c>
      <c r="BC49" s="50" t="str">
        <f t="shared" si="3"/>
        <v>INR  Seven Thousand Eight Hundred &amp; Ninety Nine  Only</v>
      </c>
      <c r="IA49" s="22">
        <v>6.09</v>
      </c>
      <c r="IB49" s="22" t="s">
        <v>166</v>
      </c>
      <c r="IC49" s="22" t="s">
        <v>120</v>
      </c>
      <c r="ID49" s="22">
        <v>110</v>
      </c>
      <c r="IE49" s="23" t="s">
        <v>52</v>
      </c>
      <c r="IF49" s="23"/>
      <c r="IG49" s="23"/>
      <c r="IH49" s="23"/>
      <c r="II49" s="23"/>
    </row>
    <row r="50" spans="1:243" s="22" customFormat="1" ht="15.75">
      <c r="A50" s="59">
        <v>7</v>
      </c>
      <c r="B50" s="60" t="s">
        <v>87</v>
      </c>
      <c r="C50" s="39" t="s">
        <v>121</v>
      </c>
      <c r="D50" s="66"/>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8"/>
      <c r="IA50" s="22">
        <v>7</v>
      </c>
      <c r="IB50" s="22" t="s">
        <v>87</v>
      </c>
      <c r="IC50" s="22" t="s">
        <v>121</v>
      </c>
      <c r="IE50" s="23"/>
      <c r="IF50" s="23"/>
      <c r="IG50" s="23"/>
      <c r="IH50" s="23"/>
      <c r="II50" s="23"/>
    </row>
    <row r="51" spans="1:243" s="22" customFormat="1" ht="142.5">
      <c r="A51" s="59">
        <v>7.01</v>
      </c>
      <c r="B51" s="60" t="s">
        <v>88</v>
      </c>
      <c r="C51" s="39" t="s">
        <v>122</v>
      </c>
      <c r="D51" s="66"/>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8"/>
      <c r="IA51" s="22">
        <v>7.01</v>
      </c>
      <c r="IB51" s="22" t="s">
        <v>88</v>
      </c>
      <c r="IC51" s="22" t="s">
        <v>122</v>
      </c>
      <c r="IE51" s="23"/>
      <c r="IF51" s="23"/>
      <c r="IG51" s="23"/>
      <c r="IH51" s="23"/>
      <c r="II51" s="23"/>
    </row>
    <row r="52" spans="1:243" s="22" customFormat="1" ht="34.5" customHeight="1">
      <c r="A52" s="59">
        <v>7.02</v>
      </c>
      <c r="B52" s="60" t="s">
        <v>89</v>
      </c>
      <c r="C52" s="39" t="s">
        <v>123</v>
      </c>
      <c r="D52" s="61">
        <v>10</v>
      </c>
      <c r="E52" s="62" t="s">
        <v>52</v>
      </c>
      <c r="F52" s="63">
        <v>376.67</v>
      </c>
      <c r="G52" s="40"/>
      <c r="H52" s="24"/>
      <c r="I52" s="47" t="s">
        <v>38</v>
      </c>
      <c r="J52" s="48">
        <f t="shared" si="0"/>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 t="shared" si="1"/>
        <v>3767</v>
      </c>
      <c r="BB52" s="54">
        <f t="shared" si="2"/>
        <v>3767</v>
      </c>
      <c r="BC52" s="50" t="str">
        <f t="shared" si="3"/>
        <v>INR  Three Thousand Seven Hundred &amp; Sixty Seven  Only</v>
      </c>
      <c r="IA52" s="22">
        <v>7.02</v>
      </c>
      <c r="IB52" s="22" t="s">
        <v>89</v>
      </c>
      <c r="IC52" s="22" t="s">
        <v>123</v>
      </c>
      <c r="ID52" s="22">
        <v>10</v>
      </c>
      <c r="IE52" s="23" t="s">
        <v>52</v>
      </c>
      <c r="IF52" s="23"/>
      <c r="IG52" s="23"/>
      <c r="IH52" s="23"/>
      <c r="II52" s="23"/>
    </row>
    <row r="53" spans="1:243" s="22" customFormat="1" ht="21" customHeight="1">
      <c r="A53" s="59">
        <v>8</v>
      </c>
      <c r="B53" s="60" t="s">
        <v>90</v>
      </c>
      <c r="C53" s="39" t="s">
        <v>124</v>
      </c>
      <c r="D53" s="66"/>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8"/>
      <c r="IA53" s="22">
        <v>8</v>
      </c>
      <c r="IB53" s="22" t="s">
        <v>90</v>
      </c>
      <c r="IC53" s="22" t="s">
        <v>124</v>
      </c>
      <c r="IE53" s="23"/>
      <c r="IF53" s="23"/>
      <c r="IG53" s="23"/>
      <c r="IH53" s="23"/>
      <c r="II53" s="23"/>
    </row>
    <row r="54" spans="1:243" s="22" customFormat="1" ht="85.5">
      <c r="A54" s="59">
        <v>8.01</v>
      </c>
      <c r="B54" s="60" t="s">
        <v>167</v>
      </c>
      <c r="C54" s="39" t="s">
        <v>125</v>
      </c>
      <c r="D54" s="61">
        <v>1</v>
      </c>
      <c r="E54" s="62" t="s">
        <v>64</v>
      </c>
      <c r="F54" s="63">
        <v>2222.44</v>
      </c>
      <c r="G54" s="40"/>
      <c r="H54" s="24"/>
      <c r="I54" s="47" t="s">
        <v>38</v>
      </c>
      <c r="J54" s="48">
        <f t="shared" si="0"/>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3"/>
      <c r="BA54" s="42">
        <f t="shared" si="1"/>
        <v>2222</v>
      </c>
      <c r="BB54" s="54">
        <f t="shared" si="2"/>
        <v>2222</v>
      </c>
      <c r="BC54" s="50" t="str">
        <f t="shared" si="3"/>
        <v>INR  Two Thousand Two Hundred &amp; Twenty Two  Only</v>
      </c>
      <c r="IA54" s="22">
        <v>8.01</v>
      </c>
      <c r="IB54" s="22" t="s">
        <v>167</v>
      </c>
      <c r="IC54" s="22" t="s">
        <v>125</v>
      </c>
      <c r="ID54" s="22">
        <v>1</v>
      </c>
      <c r="IE54" s="23" t="s">
        <v>64</v>
      </c>
      <c r="IF54" s="23"/>
      <c r="IG54" s="23"/>
      <c r="IH54" s="23"/>
      <c r="II54" s="23"/>
    </row>
    <row r="55" spans="1:243" s="22" customFormat="1" ht="75" customHeight="1">
      <c r="A55" s="59">
        <v>8.02</v>
      </c>
      <c r="B55" s="60" t="s">
        <v>168</v>
      </c>
      <c r="C55" s="39" t="s">
        <v>126</v>
      </c>
      <c r="D55" s="66"/>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8"/>
      <c r="IA55" s="22">
        <v>8.02</v>
      </c>
      <c r="IB55" s="22" t="s">
        <v>168</v>
      </c>
      <c r="IC55" s="22" t="s">
        <v>126</v>
      </c>
      <c r="IE55" s="23"/>
      <c r="IF55" s="23"/>
      <c r="IG55" s="23"/>
      <c r="IH55" s="23"/>
      <c r="II55" s="23"/>
    </row>
    <row r="56" spans="1:243" s="22" customFormat="1" ht="19.5" customHeight="1">
      <c r="A56" s="59">
        <v>8.03</v>
      </c>
      <c r="B56" s="60" t="s">
        <v>169</v>
      </c>
      <c r="C56" s="39" t="s">
        <v>127</v>
      </c>
      <c r="D56" s="61">
        <v>7</v>
      </c>
      <c r="E56" s="62" t="s">
        <v>64</v>
      </c>
      <c r="F56" s="63">
        <v>1288.82</v>
      </c>
      <c r="G56" s="40"/>
      <c r="H56" s="24"/>
      <c r="I56" s="47" t="s">
        <v>38</v>
      </c>
      <c r="J56" s="48">
        <f t="shared" si="0"/>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3"/>
      <c r="BA56" s="42">
        <f t="shared" si="1"/>
        <v>9022</v>
      </c>
      <c r="BB56" s="54">
        <f t="shared" si="2"/>
        <v>9022</v>
      </c>
      <c r="BC56" s="50" t="str">
        <f t="shared" si="3"/>
        <v>INR  Nine Thousand  &amp;Twenty Two  Only</v>
      </c>
      <c r="IA56" s="22">
        <v>8.03</v>
      </c>
      <c r="IB56" s="22" t="s">
        <v>169</v>
      </c>
      <c r="IC56" s="22" t="s">
        <v>127</v>
      </c>
      <c r="ID56" s="22">
        <v>7</v>
      </c>
      <c r="IE56" s="23" t="s">
        <v>64</v>
      </c>
      <c r="IF56" s="23"/>
      <c r="IG56" s="23"/>
      <c r="IH56" s="23"/>
      <c r="II56" s="23"/>
    </row>
    <row r="57" spans="1:243" s="22" customFormat="1" ht="48.75" customHeight="1">
      <c r="A57" s="59">
        <v>8.04</v>
      </c>
      <c r="B57" s="64" t="s">
        <v>91</v>
      </c>
      <c r="C57" s="39" t="s">
        <v>128</v>
      </c>
      <c r="D57" s="66"/>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8"/>
      <c r="IA57" s="22">
        <v>8.04</v>
      </c>
      <c r="IB57" s="22" t="s">
        <v>91</v>
      </c>
      <c r="IC57" s="22" t="s">
        <v>128</v>
      </c>
      <c r="IE57" s="23"/>
      <c r="IF57" s="23"/>
      <c r="IG57" s="23"/>
      <c r="IH57" s="23"/>
      <c r="II57" s="23"/>
    </row>
    <row r="58" spans="1:243" s="22" customFormat="1" ht="28.5">
      <c r="A58" s="59">
        <v>8.05</v>
      </c>
      <c r="B58" s="64" t="s">
        <v>92</v>
      </c>
      <c r="C58" s="39" t="s">
        <v>129</v>
      </c>
      <c r="D58" s="61">
        <v>3</v>
      </c>
      <c r="E58" s="62" t="s">
        <v>65</v>
      </c>
      <c r="F58" s="63">
        <v>329.37</v>
      </c>
      <c r="G58" s="40"/>
      <c r="H58" s="24"/>
      <c r="I58" s="47" t="s">
        <v>38</v>
      </c>
      <c r="J58" s="48">
        <f t="shared" si="0"/>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3"/>
      <c r="BA58" s="42">
        <f t="shared" si="1"/>
        <v>988</v>
      </c>
      <c r="BB58" s="54">
        <f t="shared" si="2"/>
        <v>988</v>
      </c>
      <c r="BC58" s="50" t="str">
        <f t="shared" si="3"/>
        <v>INR  Nine Hundred &amp; Eighty Eight  Only</v>
      </c>
      <c r="IA58" s="22">
        <v>8.05</v>
      </c>
      <c r="IB58" s="22" t="s">
        <v>92</v>
      </c>
      <c r="IC58" s="22" t="s">
        <v>129</v>
      </c>
      <c r="ID58" s="22">
        <v>3</v>
      </c>
      <c r="IE58" s="23" t="s">
        <v>65</v>
      </c>
      <c r="IF58" s="23"/>
      <c r="IG58" s="23"/>
      <c r="IH58" s="23"/>
      <c r="II58" s="23"/>
    </row>
    <row r="59" spans="1:243" s="22" customFormat="1" ht="45" customHeight="1">
      <c r="A59" s="63">
        <v>8.06</v>
      </c>
      <c r="B59" s="60" t="s">
        <v>170</v>
      </c>
      <c r="C59" s="39" t="s">
        <v>130</v>
      </c>
      <c r="D59" s="66"/>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8"/>
      <c r="IA59" s="22">
        <v>8.06</v>
      </c>
      <c r="IB59" s="22" t="s">
        <v>170</v>
      </c>
      <c r="IC59" s="22" t="s">
        <v>130</v>
      </c>
      <c r="IE59" s="23"/>
      <c r="IF59" s="23"/>
      <c r="IG59" s="23"/>
      <c r="IH59" s="23"/>
      <c r="II59" s="23"/>
    </row>
    <row r="60" spans="1:243" s="22" customFormat="1" ht="35.25" customHeight="1">
      <c r="A60" s="59">
        <v>8.07</v>
      </c>
      <c r="B60" s="60" t="s">
        <v>171</v>
      </c>
      <c r="C60" s="39" t="s">
        <v>131</v>
      </c>
      <c r="D60" s="61">
        <v>25</v>
      </c>
      <c r="E60" s="62" t="s">
        <v>52</v>
      </c>
      <c r="F60" s="63">
        <v>48.09</v>
      </c>
      <c r="G60" s="40"/>
      <c r="H60" s="24"/>
      <c r="I60" s="47" t="s">
        <v>38</v>
      </c>
      <c r="J60" s="48">
        <f t="shared" si="0"/>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3"/>
      <c r="BA60" s="42">
        <f t="shared" si="1"/>
        <v>1202</v>
      </c>
      <c r="BB60" s="54">
        <f t="shared" si="2"/>
        <v>1202</v>
      </c>
      <c r="BC60" s="50" t="str">
        <f t="shared" si="3"/>
        <v>INR  One Thousand Two Hundred &amp; Two  Only</v>
      </c>
      <c r="IA60" s="22">
        <v>8.07</v>
      </c>
      <c r="IB60" s="22" t="s">
        <v>171</v>
      </c>
      <c r="IC60" s="22" t="s">
        <v>131</v>
      </c>
      <c r="ID60" s="22">
        <v>25</v>
      </c>
      <c r="IE60" s="23" t="s">
        <v>52</v>
      </c>
      <c r="IF60" s="23"/>
      <c r="IG60" s="23"/>
      <c r="IH60" s="23"/>
      <c r="II60" s="23"/>
    </row>
    <row r="61" spans="1:243" s="22" customFormat="1" ht="71.25">
      <c r="A61" s="59">
        <v>8.08</v>
      </c>
      <c r="B61" s="60" t="s">
        <v>172</v>
      </c>
      <c r="C61" s="39" t="s">
        <v>132</v>
      </c>
      <c r="D61" s="61">
        <v>20</v>
      </c>
      <c r="E61" s="62" t="s">
        <v>52</v>
      </c>
      <c r="F61" s="63">
        <v>166.85</v>
      </c>
      <c r="G61" s="40"/>
      <c r="H61" s="24"/>
      <c r="I61" s="47" t="s">
        <v>38</v>
      </c>
      <c r="J61" s="48">
        <f t="shared" si="0"/>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3"/>
      <c r="BA61" s="42">
        <f t="shared" si="1"/>
        <v>3337</v>
      </c>
      <c r="BB61" s="54">
        <f t="shared" si="2"/>
        <v>3337</v>
      </c>
      <c r="BC61" s="50" t="str">
        <f t="shared" si="3"/>
        <v>INR  Three Thousand Three Hundred &amp; Thirty Seven  Only</v>
      </c>
      <c r="IA61" s="22">
        <v>8.08</v>
      </c>
      <c r="IB61" s="22" t="s">
        <v>172</v>
      </c>
      <c r="IC61" s="22" t="s">
        <v>132</v>
      </c>
      <c r="ID61" s="22">
        <v>20</v>
      </c>
      <c r="IE61" s="23" t="s">
        <v>52</v>
      </c>
      <c r="IF61" s="23"/>
      <c r="IG61" s="23"/>
      <c r="IH61" s="23"/>
      <c r="II61" s="23"/>
    </row>
    <row r="62" spans="1:243" s="22" customFormat="1" ht="85.5">
      <c r="A62" s="63">
        <v>8.09</v>
      </c>
      <c r="B62" s="60" t="s">
        <v>173</v>
      </c>
      <c r="C62" s="39" t="s">
        <v>133</v>
      </c>
      <c r="D62" s="61">
        <v>2</v>
      </c>
      <c r="E62" s="62" t="s">
        <v>65</v>
      </c>
      <c r="F62" s="63">
        <v>585.83</v>
      </c>
      <c r="G62" s="40"/>
      <c r="H62" s="24"/>
      <c r="I62" s="47" t="s">
        <v>38</v>
      </c>
      <c r="J62" s="48">
        <f t="shared" si="0"/>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3"/>
      <c r="BA62" s="42">
        <f t="shared" si="1"/>
        <v>1172</v>
      </c>
      <c r="BB62" s="54">
        <f t="shared" si="2"/>
        <v>1172</v>
      </c>
      <c r="BC62" s="50" t="str">
        <f t="shared" si="3"/>
        <v>INR  One Thousand One Hundred &amp; Seventy Two  Only</v>
      </c>
      <c r="IA62" s="22">
        <v>8.09</v>
      </c>
      <c r="IB62" s="22" t="s">
        <v>173</v>
      </c>
      <c r="IC62" s="22" t="s">
        <v>133</v>
      </c>
      <c r="ID62" s="22">
        <v>2</v>
      </c>
      <c r="IE62" s="23" t="s">
        <v>65</v>
      </c>
      <c r="IF62" s="23"/>
      <c r="IG62" s="23"/>
      <c r="IH62" s="23"/>
      <c r="II62" s="23"/>
    </row>
    <row r="63" spans="1:243" s="22" customFormat="1" ht="60.75" customHeight="1">
      <c r="A63" s="59">
        <v>8.1</v>
      </c>
      <c r="B63" s="64" t="s">
        <v>156</v>
      </c>
      <c r="C63" s="39" t="s">
        <v>134</v>
      </c>
      <c r="D63" s="61">
        <v>15</v>
      </c>
      <c r="E63" s="62" t="s">
        <v>52</v>
      </c>
      <c r="F63" s="63">
        <v>34.19</v>
      </c>
      <c r="G63" s="40"/>
      <c r="H63" s="24"/>
      <c r="I63" s="47" t="s">
        <v>38</v>
      </c>
      <c r="J63" s="48">
        <f t="shared" si="0"/>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3"/>
      <c r="BA63" s="42">
        <f t="shared" si="1"/>
        <v>513</v>
      </c>
      <c r="BB63" s="54">
        <f t="shared" si="2"/>
        <v>513</v>
      </c>
      <c r="BC63" s="50" t="str">
        <f t="shared" si="3"/>
        <v>INR  Five Hundred &amp; Thirteen  Only</v>
      </c>
      <c r="IA63" s="22">
        <v>8.1</v>
      </c>
      <c r="IB63" s="22" t="s">
        <v>156</v>
      </c>
      <c r="IC63" s="22" t="s">
        <v>134</v>
      </c>
      <c r="ID63" s="22">
        <v>15</v>
      </c>
      <c r="IE63" s="23" t="s">
        <v>52</v>
      </c>
      <c r="IF63" s="23"/>
      <c r="IG63" s="23"/>
      <c r="IH63" s="23"/>
      <c r="II63" s="23"/>
    </row>
    <row r="64" spans="1:243" s="22" customFormat="1" ht="99.75">
      <c r="A64" s="59">
        <v>8.11</v>
      </c>
      <c r="B64" s="64" t="s">
        <v>174</v>
      </c>
      <c r="C64" s="39" t="s">
        <v>135</v>
      </c>
      <c r="D64" s="61">
        <v>64</v>
      </c>
      <c r="E64" s="62" t="s">
        <v>52</v>
      </c>
      <c r="F64" s="63">
        <v>36.82</v>
      </c>
      <c r="G64" s="40"/>
      <c r="H64" s="24"/>
      <c r="I64" s="47" t="s">
        <v>38</v>
      </c>
      <c r="J64" s="48">
        <f t="shared" si="0"/>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3"/>
      <c r="BA64" s="42">
        <f t="shared" si="1"/>
        <v>2356</v>
      </c>
      <c r="BB64" s="54">
        <f t="shared" si="2"/>
        <v>2356</v>
      </c>
      <c r="BC64" s="50" t="str">
        <f t="shared" si="3"/>
        <v>INR  Two Thousand Three Hundred &amp; Fifty Six  Only</v>
      </c>
      <c r="IA64" s="22">
        <v>8.11</v>
      </c>
      <c r="IB64" s="22" t="s">
        <v>174</v>
      </c>
      <c r="IC64" s="22" t="s">
        <v>135</v>
      </c>
      <c r="ID64" s="22">
        <v>64</v>
      </c>
      <c r="IE64" s="23" t="s">
        <v>52</v>
      </c>
      <c r="IF64" s="23"/>
      <c r="IG64" s="23"/>
      <c r="IH64" s="23"/>
      <c r="II64" s="23"/>
    </row>
    <row r="65" spans="1:243" s="22" customFormat="1" ht="128.25">
      <c r="A65" s="63">
        <v>8.12</v>
      </c>
      <c r="B65" s="60" t="s">
        <v>175</v>
      </c>
      <c r="C65" s="39" t="s">
        <v>136</v>
      </c>
      <c r="D65" s="61">
        <v>10</v>
      </c>
      <c r="E65" s="62" t="s">
        <v>64</v>
      </c>
      <c r="F65" s="63">
        <v>121.74</v>
      </c>
      <c r="G65" s="40"/>
      <c r="H65" s="24"/>
      <c r="I65" s="47" t="s">
        <v>38</v>
      </c>
      <c r="J65" s="48">
        <f t="shared" si="0"/>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3"/>
      <c r="BA65" s="42">
        <f t="shared" si="1"/>
        <v>1217</v>
      </c>
      <c r="BB65" s="54">
        <f t="shared" si="2"/>
        <v>1217</v>
      </c>
      <c r="BC65" s="50" t="str">
        <f t="shared" si="3"/>
        <v>INR  One Thousand Two Hundred &amp; Seventeen  Only</v>
      </c>
      <c r="IA65" s="22">
        <v>8.12</v>
      </c>
      <c r="IB65" s="22" t="s">
        <v>175</v>
      </c>
      <c r="IC65" s="22" t="s">
        <v>136</v>
      </c>
      <c r="ID65" s="22">
        <v>10</v>
      </c>
      <c r="IE65" s="23" t="s">
        <v>64</v>
      </c>
      <c r="IF65" s="23"/>
      <c r="IG65" s="23"/>
      <c r="IH65" s="23"/>
      <c r="II65" s="23"/>
    </row>
    <row r="66" spans="1:243" s="22" customFormat="1" ht="27.75" customHeight="1">
      <c r="A66" s="59">
        <v>9</v>
      </c>
      <c r="B66" s="60" t="s">
        <v>176</v>
      </c>
      <c r="C66" s="39" t="s">
        <v>137</v>
      </c>
      <c r="D66" s="66"/>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8"/>
      <c r="IA66" s="22">
        <v>9</v>
      </c>
      <c r="IB66" s="22" t="s">
        <v>176</v>
      </c>
      <c r="IC66" s="22" t="s">
        <v>137</v>
      </c>
      <c r="IE66" s="23"/>
      <c r="IF66" s="23"/>
      <c r="IG66" s="23"/>
      <c r="IH66" s="23"/>
      <c r="II66" s="23"/>
    </row>
    <row r="67" spans="1:243" s="22" customFormat="1" ht="275.25" customHeight="1">
      <c r="A67" s="59">
        <v>9.01</v>
      </c>
      <c r="B67" s="60" t="s">
        <v>177</v>
      </c>
      <c r="C67" s="39" t="s">
        <v>138</v>
      </c>
      <c r="D67" s="66"/>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8"/>
      <c r="IA67" s="22">
        <v>9.01</v>
      </c>
      <c r="IB67" s="22" t="s">
        <v>177</v>
      </c>
      <c r="IC67" s="22" t="s">
        <v>138</v>
      </c>
      <c r="IE67" s="23"/>
      <c r="IF67" s="23"/>
      <c r="IG67" s="23"/>
      <c r="IH67" s="23"/>
      <c r="II67" s="23"/>
    </row>
    <row r="68" spans="1:243" s="22" customFormat="1" ht="15.75">
      <c r="A68" s="63">
        <v>9.02</v>
      </c>
      <c r="B68" s="60" t="s">
        <v>178</v>
      </c>
      <c r="C68" s="39" t="s">
        <v>139</v>
      </c>
      <c r="D68" s="66"/>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8"/>
      <c r="IA68" s="22">
        <v>9.02</v>
      </c>
      <c r="IB68" s="22" t="s">
        <v>178</v>
      </c>
      <c r="IC68" s="22" t="s">
        <v>139</v>
      </c>
      <c r="IE68" s="23"/>
      <c r="IF68" s="23"/>
      <c r="IG68" s="23"/>
      <c r="IH68" s="23"/>
      <c r="II68" s="23"/>
    </row>
    <row r="69" spans="1:243" s="22" customFormat="1" ht="71.25">
      <c r="A69" s="59">
        <v>9.03</v>
      </c>
      <c r="B69" s="64" t="s">
        <v>179</v>
      </c>
      <c r="C69" s="39" t="s">
        <v>140</v>
      </c>
      <c r="D69" s="61">
        <v>240</v>
      </c>
      <c r="E69" s="62" t="s">
        <v>66</v>
      </c>
      <c r="F69" s="63">
        <v>371.72</v>
      </c>
      <c r="G69" s="40"/>
      <c r="H69" s="24"/>
      <c r="I69" s="47" t="s">
        <v>38</v>
      </c>
      <c r="J69" s="48">
        <f t="shared" si="0"/>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3"/>
      <c r="BA69" s="42">
        <f t="shared" si="1"/>
        <v>89213</v>
      </c>
      <c r="BB69" s="54">
        <f t="shared" si="2"/>
        <v>89213</v>
      </c>
      <c r="BC69" s="50" t="str">
        <f t="shared" si="3"/>
        <v>INR  Eighty Nine Thousand Two Hundred &amp; Thirteen  Only</v>
      </c>
      <c r="IA69" s="22">
        <v>9.03</v>
      </c>
      <c r="IB69" s="22" t="s">
        <v>179</v>
      </c>
      <c r="IC69" s="22" t="s">
        <v>140</v>
      </c>
      <c r="ID69" s="22">
        <v>240</v>
      </c>
      <c r="IE69" s="23" t="s">
        <v>66</v>
      </c>
      <c r="IF69" s="23"/>
      <c r="IG69" s="23"/>
      <c r="IH69" s="23"/>
      <c r="II69" s="23"/>
    </row>
    <row r="70" spans="1:243" s="22" customFormat="1" ht="114">
      <c r="A70" s="59">
        <v>9.04</v>
      </c>
      <c r="B70" s="64" t="s">
        <v>180</v>
      </c>
      <c r="C70" s="39" t="s">
        <v>141</v>
      </c>
      <c r="D70" s="66"/>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8"/>
      <c r="IA70" s="22">
        <v>9.04</v>
      </c>
      <c r="IB70" s="22" t="s">
        <v>180</v>
      </c>
      <c r="IC70" s="22" t="s">
        <v>141</v>
      </c>
      <c r="IE70" s="23"/>
      <c r="IF70" s="23"/>
      <c r="IG70" s="23"/>
      <c r="IH70" s="23"/>
      <c r="II70" s="23"/>
    </row>
    <row r="71" spans="1:243" s="22" customFormat="1" ht="55.5" customHeight="1">
      <c r="A71" s="63">
        <v>9.05</v>
      </c>
      <c r="B71" s="60" t="s">
        <v>179</v>
      </c>
      <c r="C71" s="39" t="s">
        <v>142</v>
      </c>
      <c r="D71" s="61">
        <v>40</v>
      </c>
      <c r="E71" s="62" t="s">
        <v>66</v>
      </c>
      <c r="F71" s="63">
        <v>450.15</v>
      </c>
      <c r="G71" s="40"/>
      <c r="H71" s="24"/>
      <c r="I71" s="47" t="s">
        <v>38</v>
      </c>
      <c r="J71" s="48">
        <f t="shared" si="0"/>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3"/>
      <c r="BA71" s="42">
        <f t="shared" si="1"/>
        <v>18006</v>
      </c>
      <c r="BB71" s="54">
        <f t="shared" si="2"/>
        <v>18006</v>
      </c>
      <c r="BC71" s="50" t="str">
        <f t="shared" si="3"/>
        <v>INR  Eighteen Thousand  &amp;Six  Only</v>
      </c>
      <c r="IA71" s="22">
        <v>9.05</v>
      </c>
      <c r="IB71" s="22" t="s">
        <v>179</v>
      </c>
      <c r="IC71" s="22" t="s">
        <v>142</v>
      </c>
      <c r="ID71" s="22">
        <v>40</v>
      </c>
      <c r="IE71" s="23" t="s">
        <v>66</v>
      </c>
      <c r="IF71" s="23"/>
      <c r="IG71" s="23"/>
      <c r="IH71" s="23"/>
      <c r="II71" s="23"/>
    </row>
    <row r="72" spans="1:243" s="22" customFormat="1" ht="156.75">
      <c r="A72" s="59">
        <v>9.06</v>
      </c>
      <c r="B72" s="60" t="s">
        <v>181</v>
      </c>
      <c r="C72" s="39" t="s">
        <v>143</v>
      </c>
      <c r="D72" s="66"/>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8"/>
      <c r="IA72" s="22">
        <v>9.06</v>
      </c>
      <c r="IB72" s="22" t="s">
        <v>181</v>
      </c>
      <c r="IC72" s="22" t="s">
        <v>143</v>
      </c>
      <c r="IE72" s="23"/>
      <c r="IF72" s="23"/>
      <c r="IG72" s="23"/>
      <c r="IH72" s="23"/>
      <c r="II72" s="23"/>
    </row>
    <row r="73" spans="1:243" s="22" customFormat="1" ht="28.5">
      <c r="A73" s="59">
        <v>9.07</v>
      </c>
      <c r="B73" s="60" t="s">
        <v>182</v>
      </c>
      <c r="C73" s="39" t="s">
        <v>144</v>
      </c>
      <c r="D73" s="61">
        <v>10</v>
      </c>
      <c r="E73" s="62" t="s">
        <v>52</v>
      </c>
      <c r="F73" s="63">
        <v>917.93</v>
      </c>
      <c r="G73" s="40"/>
      <c r="H73" s="24"/>
      <c r="I73" s="47" t="s">
        <v>38</v>
      </c>
      <c r="J73" s="48">
        <f t="shared" si="0"/>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3"/>
      <c r="BA73" s="42">
        <f t="shared" si="1"/>
        <v>9179</v>
      </c>
      <c r="BB73" s="54">
        <f t="shared" si="2"/>
        <v>9179</v>
      </c>
      <c r="BC73" s="50" t="str">
        <f t="shared" si="3"/>
        <v>INR  Nine Thousand One Hundred &amp; Seventy Nine  Only</v>
      </c>
      <c r="IA73" s="22">
        <v>9.07</v>
      </c>
      <c r="IB73" s="22" t="s">
        <v>182</v>
      </c>
      <c r="IC73" s="22" t="s">
        <v>144</v>
      </c>
      <c r="ID73" s="22">
        <v>10</v>
      </c>
      <c r="IE73" s="23" t="s">
        <v>52</v>
      </c>
      <c r="IF73" s="23"/>
      <c r="IG73" s="23"/>
      <c r="IH73" s="23"/>
      <c r="II73" s="23"/>
    </row>
    <row r="74" spans="1:243" s="22" customFormat="1" ht="102" customHeight="1">
      <c r="A74" s="63">
        <v>9.08</v>
      </c>
      <c r="B74" s="60" t="s">
        <v>183</v>
      </c>
      <c r="C74" s="39" t="s">
        <v>145</v>
      </c>
      <c r="D74" s="66"/>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8"/>
      <c r="IA74" s="22">
        <v>9.08</v>
      </c>
      <c r="IB74" s="22" t="s">
        <v>183</v>
      </c>
      <c r="IC74" s="22" t="s">
        <v>145</v>
      </c>
      <c r="IE74" s="23"/>
      <c r="IF74" s="23"/>
      <c r="IG74" s="23"/>
      <c r="IH74" s="23"/>
      <c r="II74" s="23"/>
    </row>
    <row r="75" spans="1:243" s="22" customFormat="1" ht="33.75" customHeight="1">
      <c r="A75" s="59">
        <v>9.09</v>
      </c>
      <c r="B75" s="64" t="s">
        <v>184</v>
      </c>
      <c r="C75" s="39" t="s">
        <v>146</v>
      </c>
      <c r="D75" s="61">
        <v>30</v>
      </c>
      <c r="E75" s="62" t="s">
        <v>52</v>
      </c>
      <c r="F75" s="63">
        <v>1136.69</v>
      </c>
      <c r="G75" s="40"/>
      <c r="H75" s="24"/>
      <c r="I75" s="47" t="s">
        <v>38</v>
      </c>
      <c r="J75" s="48">
        <f t="shared" si="0"/>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3"/>
      <c r="BA75" s="42">
        <f t="shared" si="1"/>
        <v>34101</v>
      </c>
      <c r="BB75" s="54">
        <f t="shared" si="2"/>
        <v>34101</v>
      </c>
      <c r="BC75" s="50" t="str">
        <f t="shared" si="3"/>
        <v>INR  Thirty Four Thousand One Hundred &amp; One  Only</v>
      </c>
      <c r="IA75" s="22">
        <v>9.09</v>
      </c>
      <c r="IB75" s="22" t="s">
        <v>184</v>
      </c>
      <c r="IC75" s="22" t="s">
        <v>146</v>
      </c>
      <c r="ID75" s="22">
        <v>30</v>
      </c>
      <c r="IE75" s="23" t="s">
        <v>52</v>
      </c>
      <c r="IF75" s="23"/>
      <c r="IG75" s="23"/>
      <c r="IH75" s="23"/>
      <c r="II75" s="23"/>
    </row>
    <row r="76" spans="1:243" s="22" customFormat="1" ht="76.5" customHeight="1">
      <c r="A76" s="59">
        <v>9.1</v>
      </c>
      <c r="B76" s="64" t="s">
        <v>185</v>
      </c>
      <c r="C76" s="39" t="s">
        <v>147</v>
      </c>
      <c r="D76" s="61">
        <v>1</v>
      </c>
      <c r="E76" s="62" t="s">
        <v>65</v>
      </c>
      <c r="F76" s="63">
        <v>402.06</v>
      </c>
      <c r="G76" s="40"/>
      <c r="H76" s="24"/>
      <c r="I76" s="47" t="s">
        <v>38</v>
      </c>
      <c r="J76" s="48">
        <f t="shared" si="0"/>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3"/>
      <c r="BA76" s="42">
        <f t="shared" si="1"/>
        <v>402</v>
      </c>
      <c r="BB76" s="54">
        <f t="shared" si="2"/>
        <v>402</v>
      </c>
      <c r="BC76" s="50" t="str">
        <f t="shared" si="3"/>
        <v>INR  Four Hundred &amp; Two  Only</v>
      </c>
      <c r="IA76" s="22">
        <v>9.1</v>
      </c>
      <c r="IB76" s="22" t="s">
        <v>185</v>
      </c>
      <c r="IC76" s="22" t="s">
        <v>147</v>
      </c>
      <c r="ID76" s="22">
        <v>1</v>
      </c>
      <c r="IE76" s="23" t="s">
        <v>65</v>
      </c>
      <c r="IF76" s="23"/>
      <c r="IG76" s="23"/>
      <c r="IH76" s="23"/>
      <c r="II76" s="23"/>
    </row>
    <row r="77" spans="1:243" s="22" customFormat="1" ht="15.75">
      <c r="A77" s="63">
        <v>10</v>
      </c>
      <c r="B77" s="60" t="s">
        <v>186</v>
      </c>
      <c r="C77" s="39" t="s">
        <v>148</v>
      </c>
      <c r="D77" s="66"/>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8"/>
      <c r="IA77" s="22">
        <v>10</v>
      </c>
      <c r="IB77" s="22" t="s">
        <v>186</v>
      </c>
      <c r="IC77" s="22" t="s">
        <v>148</v>
      </c>
      <c r="IE77" s="23"/>
      <c r="IF77" s="23"/>
      <c r="IG77" s="23"/>
      <c r="IH77" s="23"/>
      <c r="II77" s="23"/>
    </row>
    <row r="78" spans="1:243" s="22" customFormat="1" ht="279.75" customHeight="1">
      <c r="A78" s="59">
        <v>10.01</v>
      </c>
      <c r="B78" s="60" t="s">
        <v>187</v>
      </c>
      <c r="C78" s="39" t="s">
        <v>149</v>
      </c>
      <c r="D78" s="61">
        <v>75</v>
      </c>
      <c r="E78" s="62" t="s">
        <v>188</v>
      </c>
      <c r="F78" s="63">
        <v>73.91</v>
      </c>
      <c r="G78" s="40"/>
      <c r="H78" s="24"/>
      <c r="I78" s="47" t="s">
        <v>38</v>
      </c>
      <c r="J78" s="48">
        <f>IF(I78="Less(-)",-1,1)</f>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3"/>
      <c r="BA78" s="42">
        <f>ROUND(total_amount_ba($B$2,$D$2,D78,F78,J78,K78,M78),0)</f>
        <v>5543</v>
      </c>
      <c r="BB78" s="54">
        <f>BA78+SUM(N78:AZ78)</f>
        <v>5543</v>
      </c>
      <c r="BC78" s="50" t="str">
        <f>SpellNumber(L78,BB78)</f>
        <v>INR  Five Thousand Five Hundred &amp; Forty Three  Only</v>
      </c>
      <c r="IA78" s="22">
        <v>10.01</v>
      </c>
      <c r="IB78" s="65" t="s">
        <v>187</v>
      </c>
      <c r="IC78" s="22" t="s">
        <v>149</v>
      </c>
      <c r="ID78" s="22">
        <v>75</v>
      </c>
      <c r="IE78" s="23" t="s">
        <v>188</v>
      </c>
      <c r="IF78" s="23"/>
      <c r="IG78" s="23"/>
      <c r="IH78" s="23"/>
      <c r="II78" s="23"/>
    </row>
    <row r="79" spans="1:55" ht="42.75">
      <c r="A79" s="25" t="s">
        <v>46</v>
      </c>
      <c r="B79" s="26"/>
      <c r="C79" s="27"/>
      <c r="D79" s="43"/>
      <c r="E79" s="43"/>
      <c r="F79" s="43"/>
      <c r="G79" s="43"/>
      <c r="H79" s="55"/>
      <c r="I79" s="55"/>
      <c r="J79" s="55"/>
      <c r="K79" s="55"/>
      <c r="L79" s="56"/>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57">
        <f>SUM(BA13:BA78)</f>
        <v>424408</v>
      </c>
      <c r="BB79" s="58">
        <f>SUM(BB13:BB78)</f>
        <v>424408</v>
      </c>
      <c r="BC79" s="50" t="str">
        <f>SpellNumber(L79,BB79)</f>
        <v>  Four Lakh Twenty Four Thousand Four Hundred &amp; Eight  Only</v>
      </c>
    </row>
    <row r="80" spans="1:55" ht="44.25" customHeight="1">
      <c r="A80" s="26" t="s">
        <v>47</v>
      </c>
      <c r="B80" s="28"/>
      <c r="C80" s="29"/>
      <c r="D80" s="30"/>
      <c r="E80" s="44" t="s">
        <v>54</v>
      </c>
      <c r="F80" s="45"/>
      <c r="G80" s="31"/>
      <c r="H80" s="32"/>
      <c r="I80" s="32"/>
      <c r="J80" s="32"/>
      <c r="K80" s="33"/>
      <c r="L80" s="34"/>
      <c r="M80" s="35"/>
      <c r="N80" s="36"/>
      <c r="O80" s="22"/>
      <c r="P80" s="22"/>
      <c r="Q80" s="22"/>
      <c r="R80" s="22"/>
      <c r="S80" s="22"/>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7">
        <f>IF(ISBLANK(F80),0,IF(E80="Excess (+)",ROUND(BA79+(BA79*F80),2),IF(E80="Less (-)",ROUND(BA79+(BA79*F80*(-1)),2),IF(E80="At Par",BA79,0))))</f>
        <v>0</v>
      </c>
      <c r="BB80" s="38">
        <f>ROUND(BA80,0)</f>
        <v>0</v>
      </c>
      <c r="BC80" s="21" t="str">
        <f>SpellNumber($E$2,BB80)</f>
        <v>INR Zero Only</v>
      </c>
    </row>
    <row r="81" spans="1:55" ht="18">
      <c r="A81" s="25" t="s">
        <v>48</v>
      </c>
      <c r="B81" s="25"/>
      <c r="C81" s="70" t="str">
        <f>SpellNumber($E$2,BB80)</f>
        <v>INR Zero Only</v>
      </c>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row>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8" ht="15"/>
    <row r="269" ht="15"/>
    <row r="270" ht="15"/>
    <row r="271" ht="15"/>
  </sheetData>
  <sheetProtection password="9E83" sheet="1"/>
  <autoFilter ref="A11:BC81"/>
  <mergeCells count="41">
    <mergeCell ref="A9:BC9"/>
    <mergeCell ref="C81:BC81"/>
    <mergeCell ref="A1:L1"/>
    <mergeCell ref="A4:BC4"/>
    <mergeCell ref="A5:BC5"/>
    <mergeCell ref="A6:BC6"/>
    <mergeCell ref="A7:BC7"/>
    <mergeCell ref="B8:BC8"/>
    <mergeCell ref="D13:BC13"/>
    <mergeCell ref="D14:BC14"/>
    <mergeCell ref="D16:BC16"/>
    <mergeCell ref="D17:BC17"/>
    <mergeCell ref="D19:BC19"/>
    <mergeCell ref="D21:BC21"/>
    <mergeCell ref="D24:BC24"/>
    <mergeCell ref="D26:BC26"/>
    <mergeCell ref="D28:BC28"/>
    <mergeCell ref="D30:BC30"/>
    <mergeCell ref="D32:BC32"/>
    <mergeCell ref="D33:BC33"/>
    <mergeCell ref="D35:BC35"/>
    <mergeCell ref="D37:BC37"/>
    <mergeCell ref="D38:BC38"/>
    <mergeCell ref="D40:BC40"/>
    <mergeCell ref="D41:BC41"/>
    <mergeCell ref="D43:BC43"/>
    <mergeCell ref="D45:BC45"/>
    <mergeCell ref="D48:BC48"/>
    <mergeCell ref="D50:BC50"/>
    <mergeCell ref="D51:BC51"/>
    <mergeCell ref="D53:BC53"/>
    <mergeCell ref="D55:BC55"/>
    <mergeCell ref="D57:BC57"/>
    <mergeCell ref="D59:BC59"/>
    <mergeCell ref="D77:BC77"/>
    <mergeCell ref="D66:BC66"/>
    <mergeCell ref="D67:BC67"/>
    <mergeCell ref="D68:BC68"/>
    <mergeCell ref="D70:BC70"/>
    <mergeCell ref="D72:BC72"/>
    <mergeCell ref="D74:BC7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0">
      <formula1>IF(E80="Select",-1,IF(E80="At Par",0,0))</formula1>
      <formula2>IF(E80="Select",-1,IF(E80="At Par",0,0.99))</formula2>
    </dataValidation>
    <dataValidation type="list" allowBlank="1" showErrorMessage="1" sqref="E8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0">
      <formula1>0</formula1>
      <formula2>99.9</formula2>
    </dataValidation>
    <dataValidation type="list" allowBlank="1" showErrorMessage="1" sqref="D13:D14 K15 D16:D17 K18 D19 K20 D21 K22:K23 D24 K25 D26 K27 D28 K29 D30 K31 D32:D33 K34 D35 K36 D37:D38 K39 D40:D41 K42 D43 K44 D45 K46:K47 D48 K49 D50:D51 K52 D53 K54 D55 K56 D57 K58 D59 K60:K65 D66:D68 K69 D70 K71 D72 K73 D74 K75:K76 K78 D7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2:H23 G25:H25 G27:H27 G29:H29 G31:H31 G34:H34 G36:H36 G39:H39 G42:H42 G44:H44 G46:H47 G49:H49 G52:H52 G54:H54 G56:H56 G58:H58 G60:H65 G69:H69 G71:H71 G73:H73 G75:H76 G78:H78">
      <formula1>0</formula1>
      <formula2>999999999999999</formula2>
    </dataValidation>
    <dataValidation allowBlank="1" showInputMessage="1" showErrorMessage="1" promptTitle="Addition / Deduction" prompt="Please Choose the correct One" sqref="J15 J18 J20 J22:J23 J25 J27 J29 J31 J34 J36 J39 J42 J44 J46:J47 J49 J52 J54 J56 J58 J60:J65 J69 J71 J73 J75:J76 J78">
      <formula1>0</formula1>
      <formula2>0</formula2>
    </dataValidation>
    <dataValidation type="list" showErrorMessage="1" sqref="I15 I18 I20 I22:I23 I25 I27 I29 I31 I34 I36 I39 I42 I44 I46:I47 I49 I52 I54 I56 I58 I60:I65 I69 I71 I73 I75:I76 I7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2:O23 N25:O25 N27:O27 N29:O29 N31:O31 N34:O34 N36:O36 N39:O39 N42:O42 N44:O44 N46:O47 N49:O49 N52:O52 N54:O54 N56:O56 N58:O58 N60:O65 N69:O69 N71:O71 N73:O73 N75:O76 N78:O7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2:R23 R25 R27 R29 R31 R34 R36 R39 R42 R44 R46:R47 R49 R52 R54 R56 R58 R60:R65 R69 R71 R73 R75:R76 R7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2:Q23 Q25 Q27 Q29 Q31 Q34 Q36 Q39 Q42 Q44 Q46:Q47 Q49 Q52 Q54 Q56 Q58 Q60:Q65 Q69 Q71 Q73 Q75:Q76 Q7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2:M23 M25 M27 M29 M31 M34 M36 M39 M42 M44 M46:M47 M49 M52 M54 M56 M58 M60:M65 M69 M71 M73 M75:M76 M78">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 D22:D23 D25 D27 D29 D31 D34 D36 D39 D42 D44 D46:D47 D49 D52 D54 D56 D58 D60:D65 D69 D71 D73 D75:D76 D78">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2:F23 F25 F27 F29 F31 F34 F36 F39 F42 F44 F46:F47 F49 F52 F54 F56 F58 F60:F65 F69 F71 F73 F75:F76 F78">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8 L77">
      <formula1>"INR"</formula1>
    </dataValidation>
    <dataValidation allowBlank="1" showInputMessage="1" showErrorMessage="1" promptTitle="Itemcode/Make" prompt="Please enter text" sqref="C13:C78">
      <formula1>0</formula1>
      <formula2>0</formula2>
    </dataValidation>
    <dataValidation type="decimal" allowBlank="1" showInputMessage="1" showErrorMessage="1" errorTitle="Invalid Entry" error="Only Numeric Values are allowed. " sqref="A13:A78">
      <formula1>0</formula1>
      <formula2>999999999999999</formula2>
    </dataValidation>
  </dataValidations>
  <printOptions/>
  <pageMargins left="0.45" right="0.2" top="0.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2022-03-14T13:27:23Z</cp:lastPrinted>
  <dcterms:created xsi:type="dcterms:W3CDTF">2009-01-30T06:42:42Z</dcterms:created>
  <dcterms:modified xsi:type="dcterms:W3CDTF">2022-03-14T13:28:01Z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