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<sst xmlns="http://schemas.openxmlformats.org/spreadsheetml/2006/main" count="486" uniqueCount="154">
  <si>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</si>
  <si>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</si>
  <si>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</si>
  <si>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</si>
  <si>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</si>
  <si>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</si>
  <si>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</si>
  <si>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</si>
  <si>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</si>
  <si>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</si>
  <si>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</si>
  <si>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</si>
  <si>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</si>
  <si>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</si>
  <si>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</si>
  <si>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</si>
  <si>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</si>
  <si>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</si>
  <si>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</si>
  <si>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</si>
  <si>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</si>
  <si>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</si>
  <si>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</si>
  <si>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</si>
  <si>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</si>
  <si>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</si>
  <si>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</si>
  <si>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</si>
  <si>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</si>
  <si>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</si>
  <si>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</si>
  <si>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</si>
  <si>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</si>
  <si>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</si>
  <si>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</si>
  <si>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</si>
  <si>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</si>
  <si>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</si>
  <si>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</si>
  <si>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</si>
  <si>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</si>
  <si>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</si>
  <si>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</si>
  <si>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</si>
  <si>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</si>
  <si>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</si>
  <si>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</si>
  <si>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</si>
  <si>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</si>
  <si>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</si>
  <si>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</si>
  <si>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</si>
  <si>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</si>
  <si>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</si>
  <si>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</si>
  <si>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</si>
  <si>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3 x 1.5 sq. mm </t>
  </si>
  <si>
    <t>Metre</t>
  </si>
  <si>
    <t xml:space="preserve">3 x 4 sq. mm </t>
  </si>
  <si>
    <t>6 x 16 sq.mm.</t>
  </si>
  <si>
    <t>Meter</t>
  </si>
  <si>
    <t>S&amp;F, Copper tube / reducer/ lug  terminals suitable for following size of conductor.</t>
  </si>
  <si>
    <t>6 /10/16 Sq.mm.</t>
  </si>
  <si>
    <t>Nos.</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</si>
  <si>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</si>
  <si>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</si>
  <si>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</si>
  <si>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</si>
  <si>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</si>
  <si>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</si>
  <si>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</si>
  <si>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</si>
  <si>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</si>
  <si>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</si>
  <si>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</si>
  <si>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</si>
  <si>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</si>
  <si>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</si>
  <si>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</si>
  <si>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</si>
  <si>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</si>
  <si>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</si>
  <si>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</si>
  <si>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No.  </t>
  </si>
  <si>
    <t xml:space="preserve">20 A switch </t>
  </si>
  <si>
    <t xml:space="preserve">6 A pin 2/3 pin socket outlet </t>
  </si>
  <si>
    <t xml:space="preserve">6/16 A 3 pin socket outlet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</si>
  <si>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</si>
  <si>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</si>
  <si>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Supplying and fixing following size/ modules, Gl box alongwith modular base &amp; cover plate for modular switches in recess etc. as required. </t>
  </si>
  <si>
    <t xml:space="preserve">6 Module (200mmX75mm) </t>
  </si>
  <si>
    <t xml:space="preserve">12 Module (200mmX150mm) </t>
  </si>
  <si>
    <t xml:space="preserve">Supplying and fixing following modular switch/ socket on the existing modular plate &amp; switch box including connections but excluding modular plate etc. as required. </t>
  </si>
  <si>
    <t xml:space="preserve">5/6 A switch </t>
  </si>
  <si>
    <t xml:space="preserve">3 pin 5/6 A socket outlet </t>
  </si>
  <si>
    <t xml:space="preserve">Supplying and fixing two module stepped type electronic fan regulator on the existing modular plate switch box including connections but excluding modular plate etc. as required. </t>
  </si>
  <si>
    <t>S &amp; F following size of steel flexible pipe along with the accessories on surface etc as required</t>
  </si>
  <si>
    <t>25 mm</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</si>
  <si>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</si>
  <si>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</si>
  <si>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</si>
  <si>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</si>
  <si>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Supplying and fixing following rating, 240/415 volts, "C" curve, miniature circuit breaker suitable for inductive load of following poles in the existing MCB DB complete with connections, testing and commissioning etc. as required.</t>
  </si>
  <si>
    <t>Four Pole (40A-63A)</t>
  </si>
  <si>
    <t>Supply and fixing of following LED light fixture with efficiency &gt;100 lumen/ watt, P.F. &gt;0.95, THD&lt;10%,  Electronic driver,  LED lamp, reflector, diffuser, MS body/housing holder etc. complete with all fixing accessories and lamp as required complete.</t>
  </si>
  <si>
    <t>36 watt surface mounting LED light fixture 300 x 1200 mm</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</si>
  <si>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</si>
  <si>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Tender Inviting Authority: Executive Engineer (Elect.)</t>
  </si>
  <si>
    <t>Name of Work: Renovation of electrical installation in SL-102.</t>
  </si>
  <si>
    <t>item32</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</si>
  <si>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</si>
  <si>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</si>
  <si>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</si>
  <si>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</si>
  <si>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</si>
  <si>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</si>
  <si>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</si>
  <si>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</si>
  <si>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</si>
  <si>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</si>
  <si>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</si>
  <si>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</si>
  <si>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</si>
  <si>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</si>
  <si>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</si>
  <si>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</si>
  <si>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</si>
  <si>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</si>
  <si>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</si>
  <si>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</si>
  <si>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</si>
  <si>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</si>
  <si>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</si>
  <si>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</si>
  <si>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</si>
  <si>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</si>
  <si>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item33</t>
  </si>
  <si>
    <t>item34</t>
  </si>
  <si>
    <t>item35</t>
  </si>
  <si>
    <t>item36</t>
  </si>
  <si>
    <t>item37</t>
  </si>
  <si>
    <t>item38</t>
  </si>
  <si>
    <t>item39</t>
  </si>
  <si>
    <t>item40</t>
  </si>
  <si>
    <t>item41</t>
  </si>
  <si>
    <t>item42</t>
  </si>
  <si>
    <t>item43</t>
  </si>
  <si>
    <t>item44</t>
  </si>
  <si>
    <t>item45</t>
  </si>
  <si>
    <t>item46</t>
  </si>
  <si>
    <t>item47</t>
  </si>
  <si>
    <t>item48</t>
  </si>
  <si>
    <t>item49</t>
  </si>
  <si>
    <t>Contract No:   15/Elect/2022/256         Dated: 12.09.2022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</si>
</sst>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6"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3" fillId="0" borderId="18"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protection/>
    </xf>
    <xf numFmtId="2" fontId="6" fillId="0" borderId="16" xfId="59" applyNumberFormat="1" applyFont="1" applyFill="1" applyBorder="1" applyAlignment="1">
      <alignment vertical="top"/>
      <protection/>
    </xf>
    <xf numFmtId="2" fontId="6" fillId="0" borderId="20"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0" fontId="2" fillId="0" borderId="11" xfId="59" applyNumberFormat="1" applyFont="1" applyFill="1" applyBorder="1" applyAlignment="1">
      <alignment horizontal="right" vertical="top"/>
      <protection/>
    </xf>
    <xf numFmtId="172"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73" fillId="0" borderId="11" xfId="59" applyNumberFormat="1" applyFont="1" applyFill="1" applyBorder="1" applyAlignment="1">
      <alignment horizontal="left" vertical="top" wrapText="1" readingOrder="1"/>
      <protection/>
    </xf>
    <xf numFmtId="2" fontId="17" fillId="0" borderId="11" xfId="0" applyNumberFormat="1" applyFont="1" applyFill="1" applyBorder="1" applyAlignment="1">
      <alignment horizontal="center" vertical="top"/>
    </xf>
    <xf numFmtId="2" fontId="74" fillId="0" borderId="11" xfId="0" applyNumberFormat="1"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5"/>
  <sheetViews>
    <sheetView showGridLines="0" zoomScale="75" zoomScaleNormal="75" zoomScalePageLayoutView="0" workbookViewId="0" topLeftCell="A1">
      <selection activeCell="D63" sqref="D63"/>
    </sheetView>
  </sheetViews>
  <sheetFormatPr defaultColWidth="9.140625" defaultRowHeight="15"/>
  <cols>
    <col min="1" max="1" width="14.8515625" style="27" customWidth="1"/>
    <col min="2" max="2" width="44.57421875" style="27" customWidth="1"/>
    <col min="3" max="3" width="16.71093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4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1" t="s">
        <v>107</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75" customHeight="1">
      <c r="A5" s="81" t="s">
        <v>108</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153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0"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5"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1.25">
      <c r="A13" s="33">
        <v>1</v>
      </c>
      <c r="B13" s="69" t="s">
        <v>55</v>
      </c>
      <c r="C13" s="71" t="s">
        <v>33</v>
      </c>
      <c r="D13" s="34"/>
      <c r="E13" s="15"/>
      <c r="F13" s="35"/>
      <c r="G13" s="16"/>
      <c r="H13" s="16"/>
      <c r="I13" s="35"/>
      <c r="J13" s="17"/>
      <c r="K13" s="18"/>
      <c r="L13" s="18"/>
      <c r="M13" s="19"/>
      <c r="N13" s="22"/>
      <c r="O13" s="22"/>
      <c r="P13" s="36"/>
      <c r="Q13" s="22"/>
      <c r="R13" s="22"/>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65"/>
      <c r="BB13" s="66"/>
      <c r="BC13" s="37"/>
      <c r="IE13" s="21">
        <v>1</v>
      </c>
      <c r="IF13" s="21" t="s">
        <v>32</v>
      </c>
      <c r="IG13" s="21" t="s">
        <v>33</v>
      </c>
      <c r="IH13" s="21">
        <v>10</v>
      </c>
      <c r="II13" s="21" t="s">
        <v>34</v>
      </c>
    </row>
    <row r="14" spans="1:243" s="20" customFormat="1" ht="27.75" customHeight="1">
      <c r="A14" s="33">
        <v>1.1</v>
      </c>
      <c r="B14" s="69" t="s">
        <v>56</v>
      </c>
      <c r="C14" s="71" t="s">
        <v>39</v>
      </c>
      <c r="D14" s="50">
        <v>25</v>
      </c>
      <c r="E14" s="72" t="s">
        <v>57</v>
      </c>
      <c r="F14" s="51">
        <v>83</v>
      </c>
      <c r="G14" s="22"/>
      <c r="H14" s="16"/>
      <c r="I14" s="35" t="s">
        <v>36</v>
      </c>
      <c r="J14" s="17">
        <f aca="true" t="shared" si="0" ref="J14:J24">IF(I14="Less(-)",-1,1)</f>
        <v>1</v>
      </c>
      <c r="K14" s="18" t="s">
        <v>46</v>
      </c>
      <c r="L14" s="18" t="s">
        <v>6</v>
      </c>
      <c r="M14" s="38"/>
      <c r="N14" s="22"/>
      <c r="O14" s="22"/>
      <c r="P14" s="36"/>
      <c r="Q14" s="22"/>
      <c r="R14" s="22"/>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7">
        <f>total_amount_ba($B$2,$D$2,D14,F14,J14,K14,M14)</f>
        <v>2075</v>
      </c>
      <c r="BB14" s="68">
        <f>BA14+SUM(N14:AZ14)</f>
        <v>2075</v>
      </c>
      <c r="BC14" s="37" t="str">
        <f>SpellNumber(L14,BB14)</f>
        <v>INR  Two Thousand  &amp;Seventy Five  Only</v>
      </c>
      <c r="IE14" s="21">
        <v>1.01</v>
      </c>
      <c r="IF14" s="21" t="s">
        <v>37</v>
      </c>
      <c r="IG14" s="21" t="s">
        <v>33</v>
      </c>
      <c r="IH14" s="21">
        <v>123.223</v>
      </c>
      <c r="II14" s="21" t="s">
        <v>35</v>
      </c>
    </row>
    <row r="15" spans="1:243" s="20" customFormat="1" ht="28.5">
      <c r="A15" s="33">
        <v>1.2</v>
      </c>
      <c r="B15" s="69" t="s">
        <v>58</v>
      </c>
      <c r="C15" s="71" t="s">
        <v>40</v>
      </c>
      <c r="D15" s="50">
        <v>77</v>
      </c>
      <c r="E15" s="72" t="s">
        <v>57</v>
      </c>
      <c r="F15" s="51">
        <v>181</v>
      </c>
      <c r="G15" s="22"/>
      <c r="H15" s="22"/>
      <c r="I15" s="35" t="s">
        <v>36</v>
      </c>
      <c r="J15" s="17">
        <f t="shared" si="0"/>
        <v>1</v>
      </c>
      <c r="K15" s="18" t="s">
        <v>46</v>
      </c>
      <c r="L15" s="18" t="s">
        <v>6</v>
      </c>
      <c r="M15" s="38"/>
      <c r="N15" s="22"/>
      <c r="O15" s="22"/>
      <c r="P15" s="36"/>
      <c r="Q15" s="22"/>
      <c r="R15" s="22"/>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7">
        <f>total_amount_ba($B$2,$D$2,D15,F15,J15,K15,M15)</f>
        <v>13937</v>
      </c>
      <c r="BB15" s="68">
        <f>BA15+SUM(N15:AZ15)</f>
        <v>13937</v>
      </c>
      <c r="BC15" s="37" t="str">
        <f>SpellNumber(L15,BB15)</f>
        <v>INR  Thirteen Thousand Nine Hundred &amp; Thirty Seven  Only</v>
      </c>
      <c r="IE15" s="21">
        <v>1.02</v>
      </c>
      <c r="IF15" s="21" t="s">
        <v>38</v>
      </c>
      <c r="IG15" s="21" t="s">
        <v>39</v>
      </c>
      <c r="IH15" s="21">
        <v>213</v>
      </c>
      <c r="II15" s="21" t="s">
        <v>35</v>
      </c>
    </row>
    <row r="16" spans="1:243" s="20" customFormat="1" ht="28.5">
      <c r="A16" s="33">
        <v>1.3</v>
      </c>
      <c r="B16" s="69" t="s">
        <v>59</v>
      </c>
      <c r="C16" s="71" t="s">
        <v>42</v>
      </c>
      <c r="D16" s="50">
        <v>36</v>
      </c>
      <c r="E16" s="73" t="s">
        <v>60</v>
      </c>
      <c r="F16" s="51">
        <v>1549</v>
      </c>
      <c r="G16" s="22"/>
      <c r="H16" s="22"/>
      <c r="I16" s="35" t="s">
        <v>36</v>
      </c>
      <c r="J16" s="17">
        <f t="shared" si="0"/>
        <v>1</v>
      </c>
      <c r="K16" s="18" t="s">
        <v>46</v>
      </c>
      <c r="L16" s="18" t="s">
        <v>6</v>
      </c>
      <c r="M16" s="38"/>
      <c r="N16" s="22"/>
      <c r="O16" s="22"/>
      <c r="P16" s="36"/>
      <c r="Q16" s="22"/>
      <c r="R16" s="22"/>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7">
        <f>total_amount_ba($B$2,$D$2,D16,F16,J16,K16,M16)</f>
        <v>55764</v>
      </c>
      <c r="BB16" s="68">
        <f>BA16+SUM(N16:AZ16)</f>
        <v>55764</v>
      </c>
      <c r="BC16" s="37" t="str">
        <f>SpellNumber(L16,BB16)</f>
        <v>INR  Fifty Five Thousand Seven Hundred &amp; Sixty Four  Only</v>
      </c>
      <c r="IE16" s="21">
        <v>2</v>
      </c>
      <c r="IF16" s="21" t="s">
        <v>32</v>
      </c>
      <c r="IG16" s="21" t="s">
        <v>40</v>
      </c>
      <c r="IH16" s="21">
        <v>10</v>
      </c>
      <c r="II16" s="21" t="s">
        <v>35</v>
      </c>
    </row>
    <row r="17" spans="1:243" s="20" customFormat="1" ht="42.75">
      <c r="A17" s="33">
        <v>2</v>
      </c>
      <c r="B17" s="69" t="s">
        <v>61</v>
      </c>
      <c r="C17" s="71" t="s">
        <v>43</v>
      </c>
      <c r="D17" s="34"/>
      <c r="E17" s="15"/>
      <c r="F17" s="35"/>
      <c r="G17" s="16"/>
      <c r="H17" s="16"/>
      <c r="I17" s="35"/>
      <c r="J17" s="17"/>
      <c r="K17" s="18"/>
      <c r="L17" s="18"/>
      <c r="M17" s="19"/>
      <c r="N17" s="22"/>
      <c r="O17" s="22"/>
      <c r="P17" s="36"/>
      <c r="Q17" s="22"/>
      <c r="R17" s="22"/>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5"/>
      <c r="BB17" s="66"/>
      <c r="BC17" s="37"/>
      <c r="IE17" s="21">
        <v>3</v>
      </c>
      <c r="IF17" s="21" t="s">
        <v>41</v>
      </c>
      <c r="IG17" s="21" t="s">
        <v>42</v>
      </c>
      <c r="IH17" s="21">
        <v>10</v>
      </c>
      <c r="II17" s="21" t="s">
        <v>35</v>
      </c>
    </row>
    <row r="18" spans="1:243" s="20" customFormat="1" ht="28.5">
      <c r="A18" s="33">
        <v>2.1</v>
      </c>
      <c r="B18" s="69" t="s">
        <v>62</v>
      </c>
      <c r="C18" s="71" t="s">
        <v>110</v>
      </c>
      <c r="D18" s="50">
        <v>36</v>
      </c>
      <c r="E18" s="73" t="s">
        <v>63</v>
      </c>
      <c r="F18" s="51">
        <v>31</v>
      </c>
      <c r="G18" s="22"/>
      <c r="H18" s="22"/>
      <c r="I18" s="35" t="s">
        <v>36</v>
      </c>
      <c r="J18" s="17">
        <f t="shared" si="0"/>
        <v>1</v>
      </c>
      <c r="K18" s="18" t="s">
        <v>46</v>
      </c>
      <c r="L18" s="18" t="s">
        <v>6</v>
      </c>
      <c r="M18" s="38"/>
      <c r="N18" s="22"/>
      <c r="O18" s="22"/>
      <c r="P18" s="36"/>
      <c r="Q18" s="22"/>
      <c r="R18" s="22"/>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7">
        <f>total_amount_ba($B$2,$D$2,D18,F18,J18,K18,M18)</f>
        <v>1116</v>
      </c>
      <c r="BB18" s="68">
        <f>BA18+SUM(N18:AZ18)</f>
        <v>1116</v>
      </c>
      <c r="BC18" s="37" t="str">
        <f>SpellNumber(L18,BB18)</f>
        <v>INR  One Thousand One Hundred &amp; Sixteen  Only</v>
      </c>
      <c r="IE18" s="21">
        <v>1.01</v>
      </c>
      <c r="IF18" s="21" t="s">
        <v>37</v>
      </c>
      <c r="IG18" s="21" t="s">
        <v>33</v>
      </c>
      <c r="IH18" s="21">
        <v>123.223</v>
      </c>
      <c r="II18" s="21" t="s">
        <v>35</v>
      </c>
    </row>
    <row r="19" spans="1:243" s="20" customFormat="1" ht="57">
      <c r="A19" s="33">
        <v>3</v>
      </c>
      <c r="B19" s="69" t="s">
        <v>64</v>
      </c>
      <c r="C19" s="71" t="s">
        <v>111</v>
      </c>
      <c r="D19" s="50">
        <v>25</v>
      </c>
      <c r="E19" s="73" t="s">
        <v>60</v>
      </c>
      <c r="F19" s="51">
        <v>214</v>
      </c>
      <c r="G19" s="22"/>
      <c r="H19" s="22"/>
      <c r="I19" s="35" t="s">
        <v>36</v>
      </c>
      <c r="J19" s="17">
        <f t="shared" si="0"/>
        <v>1</v>
      </c>
      <c r="K19" s="18" t="s">
        <v>46</v>
      </c>
      <c r="L19" s="18" t="s">
        <v>6</v>
      </c>
      <c r="M19" s="38"/>
      <c r="N19" s="22"/>
      <c r="O19" s="22"/>
      <c r="P19" s="36"/>
      <c r="Q19" s="22"/>
      <c r="R19" s="22"/>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9"/>
      <c r="AV19" s="36"/>
      <c r="AW19" s="36"/>
      <c r="AX19" s="36"/>
      <c r="AY19" s="36"/>
      <c r="AZ19" s="36"/>
      <c r="BA19" s="67">
        <f>total_amount_ba($B$2,$D$2,D19,F19,J19,K19,M19)</f>
        <v>5350</v>
      </c>
      <c r="BB19" s="68">
        <f>BA19+SUM(N19:AZ19)</f>
        <v>5350</v>
      </c>
      <c r="BC19" s="37" t="str">
        <f>SpellNumber(L19,BB19)</f>
        <v>INR  Five Thousand Three Hundred &amp; Fifty  Only</v>
      </c>
      <c r="IE19" s="21">
        <v>1.02</v>
      </c>
      <c r="IF19" s="21" t="s">
        <v>38</v>
      </c>
      <c r="IG19" s="21" t="s">
        <v>39</v>
      </c>
      <c r="IH19" s="21">
        <v>213</v>
      </c>
      <c r="II19" s="21" t="s">
        <v>35</v>
      </c>
    </row>
    <row r="20" spans="1:243" s="20" customFormat="1" ht="42.75">
      <c r="A20" s="33">
        <v>4</v>
      </c>
      <c r="B20" s="70" t="s">
        <v>65</v>
      </c>
      <c r="C20" s="71" t="s">
        <v>112</v>
      </c>
      <c r="D20" s="34"/>
      <c r="E20" s="15"/>
      <c r="F20" s="35"/>
      <c r="G20" s="16"/>
      <c r="H20" s="16"/>
      <c r="I20" s="35"/>
      <c r="J20" s="17"/>
      <c r="K20" s="18"/>
      <c r="L20" s="18"/>
      <c r="M20" s="19"/>
      <c r="N20" s="22"/>
      <c r="O20" s="22"/>
      <c r="P20" s="36"/>
      <c r="Q20" s="22"/>
      <c r="R20" s="22"/>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5"/>
      <c r="BB20" s="66"/>
      <c r="BC20" s="37"/>
      <c r="IE20" s="21">
        <v>2</v>
      </c>
      <c r="IF20" s="21" t="s">
        <v>32</v>
      </c>
      <c r="IG20" s="21" t="s">
        <v>40</v>
      </c>
      <c r="IH20" s="21">
        <v>10</v>
      </c>
      <c r="II20" s="21" t="s">
        <v>35</v>
      </c>
    </row>
    <row r="21" spans="1:243" s="20" customFormat="1" ht="15.75">
      <c r="A21" s="33">
        <v>4.1</v>
      </c>
      <c r="B21" s="70" t="s">
        <v>66</v>
      </c>
      <c r="C21" s="71" t="s">
        <v>113</v>
      </c>
      <c r="D21" s="50">
        <v>2</v>
      </c>
      <c r="E21" s="73" t="s">
        <v>63</v>
      </c>
      <c r="F21" s="51">
        <v>140</v>
      </c>
      <c r="G21" s="22"/>
      <c r="H21" s="22"/>
      <c r="I21" s="35" t="s">
        <v>36</v>
      </c>
      <c r="J21" s="17">
        <f t="shared" si="0"/>
        <v>1</v>
      </c>
      <c r="K21" s="18" t="s">
        <v>46</v>
      </c>
      <c r="L21" s="18" t="s">
        <v>6</v>
      </c>
      <c r="M21" s="38"/>
      <c r="N21" s="22"/>
      <c r="O21" s="22"/>
      <c r="P21" s="36"/>
      <c r="Q21" s="22"/>
      <c r="R21" s="22"/>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7">
        <f>total_amount_ba($B$2,$D$2,D21,F21,J21,K21,M21)</f>
        <v>280</v>
      </c>
      <c r="BB21" s="68">
        <f>BA21+SUM(N21:AZ21)</f>
        <v>280</v>
      </c>
      <c r="BC21" s="37" t="str">
        <f>SpellNumber(L21,BB21)</f>
        <v>INR  Two Hundred &amp; Eighty  Only</v>
      </c>
      <c r="IE21" s="21">
        <v>3</v>
      </c>
      <c r="IF21" s="21" t="s">
        <v>41</v>
      </c>
      <c r="IG21" s="21" t="s">
        <v>42</v>
      </c>
      <c r="IH21" s="21">
        <v>10</v>
      </c>
      <c r="II21" s="21" t="s">
        <v>35</v>
      </c>
    </row>
    <row r="22" spans="1:243" s="20" customFormat="1" ht="15.75">
      <c r="A22" s="33">
        <v>4.2</v>
      </c>
      <c r="B22" s="69" t="s">
        <v>67</v>
      </c>
      <c r="C22" s="71" t="s">
        <v>114</v>
      </c>
      <c r="D22" s="50">
        <v>4</v>
      </c>
      <c r="E22" s="73" t="s">
        <v>63</v>
      </c>
      <c r="F22" s="51">
        <v>138</v>
      </c>
      <c r="G22" s="22"/>
      <c r="H22" s="22"/>
      <c r="I22" s="35" t="s">
        <v>36</v>
      </c>
      <c r="J22" s="17">
        <f t="shared" si="0"/>
        <v>1</v>
      </c>
      <c r="K22" s="18" t="s">
        <v>46</v>
      </c>
      <c r="L22" s="18" t="s">
        <v>6</v>
      </c>
      <c r="M22" s="38"/>
      <c r="N22" s="22"/>
      <c r="O22" s="22"/>
      <c r="P22" s="36"/>
      <c r="Q22" s="22"/>
      <c r="R22" s="22"/>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7">
        <f>total_amount_ba($B$2,$D$2,D22,F22,J22,K22,M22)</f>
        <v>552</v>
      </c>
      <c r="BB22" s="68">
        <f>BA22+SUM(N22:AZ22)</f>
        <v>552</v>
      </c>
      <c r="BC22" s="37" t="str">
        <f>SpellNumber(L22,BB22)</f>
        <v>INR  Five Hundred &amp; Fifty Two  Only</v>
      </c>
      <c r="IE22" s="21">
        <v>1.01</v>
      </c>
      <c r="IF22" s="21" t="s">
        <v>37</v>
      </c>
      <c r="IG22" s="21" t="s">
        <v>33</v>
      </c>
      <c r="IH22" s="21">
        <v>123.223</v>
      </c>
      <c r="II22" s="21" t="s">
        <v>35</v>
      </c>
    </row>
    <row r="23" spans="1:243" s="20" customFormat="1" ht="15.75">
      <c r="A23" s="33">
        <v>4.3</v>
      </c>
      <c r="B23" s="69" t="s">
        <v>68</v>
      </c>
      <c r="C23" s="71" t="s">
        <v>115</v>
      </c>
      <c r="D23" s="50">
        <v>4</v>
      </c>
      <c r="E23" s="73" t="s">
        <v>63</v>
      </c>
      <c r="F23" s="51">
        <v>117</v>
      </c>
      <c r="G23" s="22"/>
      <c r="H23" s="22"/>
      <c r="I23" s="35" t="s">
        <v>36</v>
      </c>
      <c r="J23" s="17">
        <f t="shared" si="0"/>
        <v>1</v>
      </c>
      <c r="K23" s="18" t="s">
        <v>46</v>
      </c>
      <c r="L23" s="18" t="s">
        <v>6</v>
      </c>
      <c r="M23" s="38"/>
      <c r="N23" s="22"/>
      <c r="O23" s="22"/>
      <c r="P23" s="36"/>
      <c r="Q23" s="22"/>
      <c r="R23" s="22"/>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7">
        <f>total_amount_ba($B$2,$D$2,D23,F23,J23,K23,M23)</f>
        <v>468</v>
      </c>
      <c r="BB23" s="68">
        <f>BA23+SUM(N23:AZ23)</f>
        <v>468</v>
      </c>
      <c r="BC23" s="37" t="str">
        <f>SpellNumber(L23,BB23)</f>
        <v>INR  Four Hundred &amp; Sixty Eight  Only</v>
      </c>
      <c r="IE23" s="21">
        <v>1.02</v>
      </c>
      <c r="IF23" s="21" t="s">
        <v>38</v>
      </c>
      <c r="IG23" s="21" t="s">
        <v>39</v>
      </c>
      <c r="IH23" s="21">
        <v>213</v>
      </c>
      <c r="II23" s="21" t="s">
        <v>35</v>
      </c>
    </row>
    <row r="24" spans="1:243" s="20" customFormat="1" ht="57">
      <c r="A24" s="33">
        <v>5</v>
      </c>
      <c r="B24" s="70" t="s">
        <v>69</v>
      </c>
      <c r="C24" s="71" t="s">
        <v>116</v>
      </c>
      <c r="D24" s="50">
        <v>25</v>
      </c>
      <c r="E24" s="73" t="s">
        <v>60</v>
      </c>
      <c r="F24" s="51">
        <v>932</v>
      </c>
      <c r="G24" s="22"/>
      <c r="H24" s="22"/>
      <c r="I24" s="35" t="s">
        <v>36</v>
      </c>
      <c r="J24" s="17">
        <f t="shared" si="0"/>
        <v>1</v>
      </c>
      <c r="K24" s="18" t="s">
        <v>46</v>
      </c>
      <c r="L24" s="18" t="s">
        <v>6</v>
      </c>
      <c r="M24" s="38"/>
      <c r="N24" s="22"/>
      <c r="O24" s="22"/>
      <c r="P24" s="36"/>
      <c r="Q24" s="22"/>
      <c r="R24" s="22"/>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7">
        <f>total_amount_ba($B$2,$D$2,D24,F24,J24,K24,M24)</f>
        <v>23300</v>
      </c>
      <c r="BB24" s="68">
        <f>BA24+SUM(N24:AZ24)</f>
        <v>23300</v>
      </c>
      <c r="BC24" s="37" t="str">
        <f>SpellNumber(L24,BB24)</f>
        <v>INR  Twenty Three Thousand Three Hundred    Only</v>
      </c>
      <c r="IE24" s="21">
        <v>2</v>
      </c>
      <c r="IF24" s="21" t="s">
        <v>32</v>
      </c>
      <c r="IG24" s="21" t="s">
        <v>40</v>
      </c>
      <c r="IH24" s="21">
        <v>10</v>
      </c>
      <c r="II24" s="21" t="s">
        <v>35</v>
      </c>
    </row>
    <row r="25" spans="1:243" s="20" customFormat="1" ht="42.75">
      <c r="A25" s="33">
        <v>6</v>
      </c>
      <c r="B25" s="69" t="s">
        <v>70</v>
      </c>
      <c r="C25" s="71" t="s">
        <v>117</v>
      </c>
      <c r="D25" s="34"/>
      <c r="E25" s="15"/>
      <c r="F25" s="35"/>
      <c r="G25" s="16"/>
      <c r="H25" s="16"/>
      <c r="I25" s="35"/>
      <c r="J25" s="17"/>
      <c r="K25" s="18"/>
      <c r="L25" s="18"/>
      <c r="M25" s="19"/>
      <c r="N25" s="22"/>
      <c r="O25" s="22"/>
      <c r="P25" s="36"/>
      <c r="Q25" s="22"/>
      <c r="R25" s="22"/>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5"/>
      <c r="BB25" s="66"/>
      <c r="BC25" s="37"/>
      <c r="IE25" s="21">
        <v>1.01</v>
      </c>
      <c r="IF25" s="21" t="s">
        <v>37</v>
      </c>
      <c r="IG25" s="21" t="s">
        <v>33</v>
      </c>
      <c r="IH25" s="21">
        <v>123.223</v>
      </c>
      <c r="II25" s="21" t="s">
        <v>35</v>
      </c>
    </row>
    <row r="26" spans="1:243" s="20" customFormat="1" ht="28.5">
      <c r="A26" s="33">
        <v>6.1</v>
      </c>
      <c r="B26" s="69" t="s">
        <v>71</v>
      </c>
      <c r="C26" s="71" t="s">
        <v>118</v>
      </c>
      <c r="D26" s="50">
        <v>23</v>
      </c>
      <c r="E26" s="73" t="s">
        <v>60</v>
      </c>
      <c r="F26" s="51">
        <v>410</v>
      </c>
      <c r="G26" s="22"/>
      <c r="H26" s="22"/>
      <c r="I26" s="35" t="s">
        <v>36</v>
      </c>
      <c r="J26" s="17">
        <f>IF(I26="Less(-)",-1,1)</f>
        <v>1</v>
      </c>
      <c r="K26" s="18" t="s">
        <v>46</v>
      </c>
      <c r="L26" s="18" t="s">
        <v>6</v>
      </c>
      <c r="M26" s="38"/>
      <c r="N26" s="22"/>
      <c r="O26" s="22"/>
      <c r="P26" s="36"/>
      <c r="Q26" s="22"/>
      <c r="R26" s="22"/>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7">
        <f aca="true" t="shared" si="1" ref="BA26:BA33">total_amount_ba($B$2,$D$2,D26,F26,J26,K26,M26)</f>
        <v>9430</v>
      </c>
      <c r="BB26" s="68">
        <f>BA26+SUM(N26:AZ26)</f>
        <v>9430</v>
      </c>
      <c r="BC26" s="37" t="str">
        <f>SpellNumber(L26,BB26)</f>
        <v>INR  Nine Thousand Four Hundred &amp; Thirty  Only</v>
      </c>
      <c r="IE26" s="21">
        <v>1.02</v>
      </c>
      <c r="IF26" s="21" t="s">
        <v>38</v>
      </c>
      <c r="IG26" s="21" t="s">
        <v>39</v>
      </c>
      <c r="IH26" s="21">
        <v>213</v>
      </c>
      <c r="II26" s="21" t="s">
        <v>35</v>
      </c>
    </row>
    <row r="27" spans="1:243" s="20" customFormat="1" ht="28.5">
      <c r="A27" s="33">
        <v>6.2</v>
      </c>
      <c r="B27" s="69" t="s">
        <v>66</v>
      </c>
      <c r="C27" s="71" t="s">
        <v>119</v>
      </c>
      <c r="D27" s="50">
        <v>6</v>
      </c>
      <c r="E27" s="73" t="s">
        <v>63</v>
      </c>
      <c r="F27" s="51">
        <v>186</v>
      </c>
      <c r="G27" s="22"/>
      <c r="H27" s="22"/>
      <c r="I27" s="35" t="s">
        <v>36</v>
      </c>
      <c r="J27" s="17">
        <f>IF(I27="Less(-)",-1,1)</f>
        <v>1</v>
      </c>
      <c r="K27" s="18" t="s">
        <v>46</v>
      </c>
      <c r="L27" s="18" t="s">
        <v>6</v>
      </c>
      <c r="M27" s="38"/>
      <c r="N27" s="22"/>
      <c r="O27" s="22"/>
      <c r="P27" s="36"/>
      <c r="Q27" s="22"/>
      <c r="R27" s="22"/>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7">
        <f t="shared" si="1"/>
        <v>1116</v>
      </c>
      <c r="BB27" s="68">
        <f>BA27+SUM(N27:AZ27)</f>
        <v>1116</v>
      </c>
      <c r="BC27" s="37" t="str">
        <f>SpellNumber(L27,BB27)</f>
        <v>INR  One Thousand One Hundred &amp; Sixteen  Only</v>
      </c>
      <c r="IE27" s="21">
        <v>1.01</v>
      </c>
      <c r="IF27" s="21" t="s">
        <v>37</v>
      </c>
      <c r="IG27" s="21" t="s">
        <v>33</v>
      </c>
      <c r="IH27" s="21">
        <v>123.223</v>
      </c>
      <c r="II27" s="21" t="s">
        <v>35</v>
      </c>
    </row>
    <row r="28" spans="1:243" s="20" customFormat="1" ht="28.5">
      <c r="A28" s="33">
        <v>6.3</v>
      </c>
      <c r="B28" s="69" t="s">
        <v>72</v>
      </c>
      <c r="C28" s="71" t="s">
        <v>120</v>
      </c>
      <c r="D28" s="50">
        <v>4</v>
      </c>
      <c r="E28" s="73" t="s">
        <v>63</v>
      </c>
      <c r="F28" s="51">
        <v>511</v>
      </c>
      <c r="G28" s="22"/>
      <c r="H28" s="22"/>
      <c r="I28" s="35" t="s">
        <v>36</v>
      </c>
      <c r="J28" s="17">
        <f aca="true" t="shared" si="2" ref="J28:J33">IF(I28="Less(-)",-1,1)</f>
        <v>1</v>
      </c>
      <c r="K28" s="18" t="s">
        <v>46</v>
      </c>
      <c r="L28" s="18" t="s">
        <v>6</v>
      </c>
      <c r="M28" s="38"/>
      <c r="N28" s="22"/>
      <c r="O28" s="22"/>
      <c r="P28" s="36"/>
      <c r="Q28" s="22"/>
      <c r="R28" s="22"/>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9"/>
      <c r="AV28" s="36"/>
      <c r="AW28" s="36"/>
      <c r="AX28" s="36"/>
      <c r="AY28" s="36"/>
      <c r="AZ28" s="36"/>
      <c r="BA28" s="67">
        <f t="shared" si="1"/>
        <v>2044</v>
      </c>
      <c r="BB28" s="68">
        <f aca="true" t="shared" si="3" ref="BB28:BB48">BA28+SUM(N28:AZ28)</f>
        <v>2044</v>
      </c>
      <c r="BC28" s="37" t="str">
        <f aca="true" t="shared" si="4" ref="BC28:BC48">SpellNumber(L28,BB28)</f>
        <v>INR  Two Thousand  &amp;Forty Four  Only</v>
      </c>
      <c r="IE28" s="21">
        <v>1.02</v>
      </c>
      <c r="IF28" s="21" t="s">
        <v>38</v>
      </c>
      <c r="IG28" s="21" t="s">
        <v>39</v>
      </c>
      <c r="IH28" s="21">
        <v>213</v>
      </c>
      <c r="II28" s="21" t="s">
        <v>35</v>
      </c>
    </row>
    <row r="29" spans="1:243" s="20" customFormat="1" ht="28.5">
      <c r="A29" s="33">
        <v>6.4</v>
      </c>
      <c r="B29" s="70" t="s">
        <v>73</v>
      </c>
      <c r="C29" s="71" t="s">
        <v>121</v>
      </c>
      <c r="D29" s="50">
        <v>5</v>
      </c>
      <c r="E29" s="73" t="s">
        <v>63</v>
      </c>
      <c r="F29" s="51">
        <v>890</v>
      </c>
      <c r="G29" s="22"/>
      <c r="H29" s="22"/>
      <c r="I29" s="35" t="s">
        <v>36</v>
      </c>
      <c r="J29" s="17">
        <f t="shared" si="2"/>
        <v>1</v>
      </c>
      <c r="K29" s="18" t="s">
        <v>46</v>
      </c>
      <c r="L29" s="18" t="s">
        <v>6</v>
      </c>
      <c r="M29" s="38"/>
      <c r="N29" s="22"/>
      <c r="O29" s="22"/>
      <c r="P29" s="36"/>
      <c r="Q29" s="22"/>
      <c r="R29" s="22"/>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7">
        <f t="shared" si="1"/>
        <v>4450</v>
      </c>
      <c r="BB29" s="68">
        <f t="shared" si="3"/>
        <v>4450</v>
      </c>
      <c r="BC29" s="37" t="str">
        <f t="shared" si="4"/>
        <v>INR  Four Thousand Four Hundred &amp; Fifty  Only</v>
      </c>
      <c r="IE29" s="21">
        <v>2</v>
      </c>
      <c r="IF29" s="21" t="s">
        <v>32</v>
      </c>
      <c r="IG29" s="21" t="s">
        <v>40</v>
      </c>
      <c r="IH29" s="21">
        <v>10</v>
      </c>
      <c r="II29" s="21" t="s">
        <v>35</v>
      </c>
    </row>
    <row r="30" spans="1:243" s="20" customFormat="1" ht="28.5">
      <c r="A30" s="33">
        <v>6.5</v>
      </c>
      <c r="B30" s="70" t="s">
        <v>74</v>
      </c>
      <c r="C30" s="71" t="s">
        <v>122</v>
      </c>
      <c r="D30" s="50">
        <v>2</v>
      </c>
      <c r="E30" s="73" t="s">
        <v>63</v>
      </c>
      <c r="F30" s="51">
        <v>724</v>
      </c>
      <c r="G30" s="22"/>
      <c r="H30" s="22"/>
      <c r="I30" s="35" t="s">
        <v>36</v>
      </c>
      <c r="J30" s="17">
        <f t="shared" si="2"/>
        <v>1</v>
      </c>
      <c r="K30" s="18" t="s">
        <v>46</v>
      </c>
      <c r="L30" s="18" t="s">
        <v>6</v>
      </c>
      <c r="M30" s="38"/>
      <c r="N30" s="22"/>
      <c r="O30" s="22"/>
      <c r="P30" s="36"/>
      <c r="Q30" s="22"/>
      <c r="R30" s="22"/>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7">
        <f t="shared" si="1"/>
        <v>1448</v>
      </c>
      <c r="BB30" s="68">
        <f t="shared" si="3"/>
        <v>1448</v>
      </c>
      <c r="BC30" s="37" t="str">
        <f t="shared" si="4"/>
        <v>INR  One Thousand Four Hundred &amp; Forty Eight  Only</v>
      </c>
      <c r="IE30" s="21">
        <v>3</v>
      </c>
      <c r="IF30" s="21" t="s">
        <v>41</v>
      </c>
      <c r="IG30" s="21" t="s">
        <v>42</v>
      </c>
      <c r="IH30" s="21">
        <v>10</v>
      </c>
      <c r="II30" s="21" t="s">
        <v>35</v>
      </c>
    </row>
    <row r="31" spans="1:243" s="20" customFormat="1" ht="28.5">
      <c r="A31" s="33">
        <v>6.6</v>
      </c>
      <c r="B31" s="69" t="s">
        <v>75</v>
      </c>
      <c r="C31" s="71" t="s">
        <v>123</v>
      </c>
      <c r="D31" s="50">
        <v>15</v>
      </c>
      <c r="E31" s="73" t="s">
        <v>60</v>
      </c>
      <c r="F31" s="51">
        <v>248</v>
      </c>
      <c r="G31" s="22"/>
      <c r="H31" s="22"/>
      <c r="I31" s="35" t="s">
        <v>36</v>
      </c>
      <c r="J31" s="17">
        <f t="shared" si="2"/>
        <v>1</v>
      </c>
      <c r="K31" s="18" t="s">
        <v>46</v>
      </c>
      <c r="L31" s="18" t="s">
        <v>6</v>
      </c>
      <c r="M31" s="38"/>
      <c r="N31" s="22"/>
      <c r="O31" s="22"/>
      <c r="P31" s="36"/>
      <c r="Q31" s="22"/>
      <c r="R31" s="22"/>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7">
        <f t="shared" si="1"/>
        <v>3720</v>
      </c>
      <c r="BB31" s="68">
        <f t="shared" si="3"/>
        <v>3720</v>
      </c>
      <c r="BC31" s="37" t="str">
        <f t="shared" si="4"/>
        <v>INR  Three Thousand Seven Hundred &amp; Twenty  Only</v>
      </c>
      <c r="IE31" s="21">
        <v>1.01</v>
      </c>
      <c r="IF31" s="21" t="s">
        <v>37</v>
      </c>
      <c r="IG31" s="21" t="s">
        <v>33</v>
      </c>
      <c r="IH31" s="21">
        <v>123.223</v>
      </c>
      <c r="II31" s="21" t="s">
        <v>35</v>
      </c>
    </row>
    <row r="32" spans="1:243" s="20" customFormat="1" ht="28.5">
      <c r="A32" s="33">
        <v>6.7</v>
      </c>
      <c r="B32" s="69" t="s">
        <v>76</v>
      </c>
      <c r="C32" s="71" t="s">
        <v>124</v>
      </c>
      <c r="D32" s="50">
        <v>10</v>
      </c>
      <c r="E32" s="73" t="s">
        <v>63</v>
      </c>
      <c r="F32" s="51">
        <v>215</v>
      </c>
      <c r="G32" s="22"/>
      <c r="H32" s="22"/>
      <c r="I32" s="35" t="s">
        <v>36</v>
      </c>
      <c r="J32" s="17">
        <f t="shared" si="2"/>
        <v>1</v>
      </c>
      <c r="K32" s="18" t="s">
        <v>46</v>
      </c>
      <c r="L32" s="18" t="s">
        <v>6</v>
      </c>
      <c r="M32" s="38"/>
      <c r="N32" s="22"/>
      <c r="O32" s="22"/>
      <c r="P32" s="36"/>
      <c r="Q32" s="22"/>
      <c r="R32" s="22"/>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7">
        <f t="shared" si="1"/>
        <v>2150</v>
      </c>
      <c r="BB32" s="68">
        <f t="shared" si="3"/>
        <v>2150</v>
      </c>
      <c r="BC32" s="37" t="str">
        <f t="shared" si="4"/>
        <v>INR  Two Thousand One Hundred &amp; Fifty  Only</v>
      </c>
      <c r="IE32" s="21">
        <v>1.02</v>
      </c>
      <c r="IF32" s="21" t="s">
        <v>38</v>
      </c>
      <c r="IG32" s="21" t="s">
        <v>39</v>
      </c>
      <c r="IH32" s="21">
        <v>213</v>
      </c>
      <c r="II32" s="21" t="s">
        <v>35</v>
      </c>
    </row>
    <row r="33" spans="1:243" s="20" customFormat="1" ht="15.75">
      <c r="A33" s="33">
        <v>6.8</v>
      </c>
      <c r="B33" s="70" t="s">
        <v>77</v>
      </c>
      <c r="C33" s="71" t="s">
        <v>125</v>
      </c>
      <c r="D33" s="50">
        <v>24</v>
      </c>
      <c r="E33" s="73" t="s">
        <v>63</v>
      </c>
      <c r="F33" s="51">
        <v>85</v>
      </c>
      <c r="G33" s="22"/>
      <c r="H33" s="22"/>
      <c r="I33" s="35" t="s">
        <v>36</v>
      </c>
      <c r="J33" s="17">
        <f t="shared" si="2"/>
        <v>1</v>
      </c>
      <c r="K33" s="18" t="s">
        <v>46</v>
      </c>
      <c r="L33" s="18" t="s">
        <v>6</v>
      </c>
      <c r="M33" s="38"/>
      <c r="N33" s="22"/>
      <c r="O33" s="22"/>
      <c r="P33" s="36"/>
      <c r="Q33" s="22"/>
      <c r="R33" s="22"/>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7">
        <f t="shared" si="1"/>
        <v>2040</v>
      </c>
      <c r="BB33" s="68">
        <f t="shared" si="3"/>
        <v>2040</v>
      </c>
      <c r="BC33" s="37" t="str">
        <f t="shared" si="4"/>
        <v>INR  Two Thousand  &amp;Forty  Only</v>
      </c>
      <c r="IE33" s="21">
        <v>2</v>
      </c>
      <c r="IF33" s="21" t="s">
        <v>32</v>
      </c>
      <c r="IG33" s="21" t="s">
        <v>40</v>
      </c>
      <c r="IH33" s="21">
        <v>10</v>
      </c>
      <c r="II33" s="21" t="s">
        <v>35</v>
      </c>
    </row>
    <row r="34" spans="1:243" s="20" customFormat="1" ht="57">
      <c r="A34" s="33">
        <v>7</v>
      </c>
      <c r="B34" s="69" t="s">
        <v>78</v>
      </c>
      <c r="C34" s="71" t="s">
        <v>126</v>
      </c>
      <c r="D34" s="34"/>
      <c r="E34" s="15"/>
      <c r="F34" s="35"/>
      <c r="G34" s="16"/>
      <c r="H34" s="16"/>
      <c r="I34" s="35"/>
      <c r="J34" s="17"/>
      <c r="K34" s="18"/>
      <c r="L34" s="18"/>
      <c r="M34" s="19"/>
      <c r="N34" s="22"/>
      <c r="O34" s="22"/>
      <c r="P34" s="36"/>
      <c r="Q34" s="22"/>
      <c r="R34" s="22"/>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5"/>
      <c r="BB34" s="66"/>
      <c r="BC34" s="37"/>
      <c r="IE34" s="21">
        <v>1.01</v>
      </c>
      <c r="IF34" s="21" t="s">
        <v>37</v>
      </c>
      <c r="IG34" s="21" t="s">
        <v>33</v>
      </c>
      <c r="IH34" s="21">
        <v>123.223</v>
      </c>
      <c r="II34" s="21" t="s">
        <v>35</v>
      </c>
    </row>
    <row r="35" spans="1:243" s="20" customFormat="1" ht="15.75">
      <c r="A35" s="33">
        <v>7.1</v>
      </c>
      <c r="B35" s="69" t="s">
        <v>79</v>
      </c>
      <c r="C35" s="71" t="s">
        <v>127</v>
      </c>
      <c r="D35" s="50">
        <v>1</v>
      </c>
      <c r="E35" s="73" t="s">
        <v>63</v>
      </c>
      <c r="F35" s="51">
        <v>280</v>
      </c>
      <c r="G35" s="22"/>
      <c r="H35" s="22"/>
      <c r="I35" s="35" t="s">
        <v>36</v>
      </c>
      <c r="J35" s="17">
        <f>IF(I35="Less(-)",-1,1)</f>
        <v>1</v>
      </c>
      <c r="K35" s="18" t="s">
        <v>46</v>
      </c>
      <c r="L35" s="18" t="s">
        <v>6</v>
      </c>
      <c r="M35" s="38"/>
      <c r="N35" s="22"/>
      <c r="O35" s="22"/>
      <c r="P35" s="36"/>
      <c r="Q35" s="22"/>
      <c r="R35" s="22"/>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7">
        <f>total_amount_ba($B$2,$D$2,D35,F35,J35,K35,M35)</f>
        <v>280</v>
      </c>
      <c r="BB35" s="68">
        <f t="shared" si="3"/>
        <v>280</v>
      </c>
      <c r="BC35" s="37" t="str">
        <f t="shared" si="4"/>
        <v>INR  Two Hundred &amp; Eighty  Only</v>
      </c>
      <c r="IE35" s="21">
        <v>1.02</v>
      </c>
      <c r="IF35" s="21" t="s">
        <v>38</v>
      </c>
      <c r="IG35" s="21" t="s">
        <v>39</v>
      </c>
      <c r="IH35" s="21">
        <v>213</v>
      </c>
      <c r="II35" s="21" t="s">
        <v>35</v>
      </c>
    </row>
    <row r="36" spans="1:243" s="20" customFormat="1" ht="28.5">
      <c r="A36" s="33">
        <v>7.2</v>
      </c>
      <c r="B36" s="69" t="s">
        <v>80</v>
      </c>
      <c r="C36" s="71" t="s">
        <v>128</v>
      </c>
      <c r="D36" s="50">
        <v>12</v>
      </c>
      <c r="E36" s="73" t="s">
        <v>63</v>
      </c>
      <c r="F36" s="51">
        <v>381</v>
      </c>
      <c r="G36" s="22"/>
      <c r="H36" s="22"/>
      <c r="I36" s="35" t="s">
        <v>36</v>
      </c>
      <c r="J36" s="17">
        <f aca="true" t="shared" si="5" ref="J36:J45">IF(I36="Less(-)",-1,1)</f>
        <v>1</v>
      </c>
      <c r="K36" s="18" t="s">
        <v>46</v>
      </c>
      <c r="L36" s="18" t="s">
        <v>6</v>
      </c>
      <c r="M36" s="38"/>
      <c r="N36" s="22"/>
      <c r="O36" s="22"/>
      <c r="P36" s="36"/>
      <c r="Q36" s="22"/>
      <c r="R36" s="22"/>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7">
        <f>total_amount_ba($B$2,$D$2,D36,F36,J36,K36,M36)</f>
        <v>4572</v>
      </c>
      <c r="BB36" s="68">
        <f t="shared" si="3"/>
        <v>4572</v>
      </c>
      <c r="BC36" s="37" t="str">
        <f t="shared" si="4"/>
        <v>INR  Four Thousand Five Hundred &amp; Seventy Two  Only</v>
      </c>
      <c r="IE36" s="21">
        <v>1.01</v>
      </c>
      <c r="IF36" s="21" t="s">
        <v>37</v>
      </c>
      <c r="IG36" s="21" t="s">
        <v>33</v>
      </c>
      <c r="IH36" s="21">
        <v>123.223</v>
      </c>
      <c r="II36" s="21" t="s">
        <v>35</v>
      </c>
    </row>
    <row r="37" spans="1:243" s="20" customFormat="1" ht="71.25">
      <c r="A37" s="33">
        <v>8</v>
      </c>
      <c r="B37" s="69" t="s">
        <v>81</v>
      </c>
      <c r="C37" s="71" t="s">
        <v>129</v>
      </c>
      <c r="D37" s="34"/>
      <c r="E37" s="15"/>
      <c r="F37" s="35"/>
      <c r="G37" s="16"/>
      <c r="H37" s="16"/>
      <c r="I37" s="35"/>
      <c r="J37" s="17"/>
      <c r="K37" s="18"/>
      <c r="L37" s="18"/>
      <c r="M37" s="19"/>
      <c r="N37" s="22"/>
      <c r="O37" s="22"/>
      <c r="P37" s="36"/>
      <c r="Q37" s="22"/>
      <c r="R37" s="22"/>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5"/>
      <c r="BB37" s="66"/>
      <c r="BC37" s="37"/>
      <c r="IE37" s="21">
        <v>1.02</v>
      </c>
      <c r="IF37" s="21" t="s">
        <v>38</v>
      </c>
      <c r="IG37" s="21" t="s">
        <v>39</v>
      </c>
      <c r="IH37" s="21">
        <v>213</v>
      </c>
      <c r="II37" s="21" t="s">
        <v>35</v>
      </c>
    </row>
    <row r="38" spans="1:243" s="20" customFormat="1" ht="28.5">
      <c r="A38" s="33">
        <v>8.1</v>
      </c>
      <c r="B38" s="70" t="s">
        <v>82</v>
      </c>
      <c r="C38" s="71" t="s">
        <v>130</v>
      </c>
      <c r="D38" s="50">
        <v>10</v>
      </c>
      <c r="E38" s="72" t="s">
        <v>83</v>
      </c>
      <c r="F38" s="51">
        <v>231</v>
      </c>
      <c r="G38" s="22"/>
      <c r="H38" s="22"/>
      <c r="I38" s="35" t="s">
        <v>36</v>
      </c>
      <c r="J38" s="17">
        <f t="shared" si="5"/>
        <v>1</v>
      </c>
      <c r="K38" s="18" t="s">
        <v>46</v>
      </c>
      <c r="L38" s="18" t="s">
        <v>6</v>
      </c>
      <c r="M38" s="38"/>
      <c r="N38" s="22"/>
      <c r="O38" s="22"/>
      <c r="P38" s="36"/>
      <c r="Q38" s="22"/>
      <c r="R38" s="22"/>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7">
        <f aca="true" t="shared" si="6" ref="BA38:BA43">total_amount_ba($B$2,$D$2,D38,F38,J38,K38,M38)</f>
        <v>2310</v>
      </c>
      <c r="BB38" s="68">
        <f t="shared" si="3"/>
        <v>2310</v>
      </c>
      <c r="BC38" s="37" t="str">
        <f t="shared" si="4"/>
        <v>INR  Two Thousand Three Hundred &amp; Ten  Only</v>
      </c>
      <c r="IE38" s="21">
        <v>2</v>
      </c>
      <c r="IF38" s="21" t="s">
        <v>32</v>
      </c>
      <c r="IG38" s="21" t="s">
        <v>40</v>
      </c>
      <c r="IH38" s="21">
        <v>10</v>
      </c>
      <c r="II38" s="21" t="s">
        <v>35</v>
      </c>
    </row>
    <row r="39" spans="1:243" s="20" customFormat="1" ht="28.5">
      <c r="A39" s="33">
        <v>8.2</v>
      </c>
      <c r="B39" s="70" t="s">
        <v>84</v>
      </c>
      <c r="C39" s="71" t="s">
        <v>131</v>
      </c>
      <c r="D39" s="50">
        <v>14</v>
      </c>
      <c r="E39" s="72" t="s">
        <v>83</v>
      </c>
      <c r="F39" s="51">
        <v>404</v>
      </c>
      <c r="G39" s="22"/>
      <c r="H39" s="22"/>
      <c r="I39" s="35" t="s">
        <v>36</v>
      </c>
      <c r="J39" s="17">
        <f t="shared" si="5"/>
        <v>1</v>
      </c>
      <c r="K39" s="18" t="s">
        <v>46</v>
      </c>
      <c r="L39" s="18" t="s">
        <v>6</v>
      </c>
      <c r="M39" s="38"/>
      <c r="N39" s="22"/>
      <c r="O39" s="22"/>
      <c r="P39" s="36"/>
      <c r="Q39" s="22"/>
      <c r="R39" s="22"/>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7">
        <f t="shared" si="6"/>
        <v>5656</v>
      </c>
      <c r="BB39" s="68">
        <f t="shared" si="3"/>
        <v>5656</v>
      </c>
      <c r="BC39" s="37" t="str">
        <f t="shared" si="4"/>
        <v>INR  Five Thousand Six Hundred &amp; Fifty Six  Only</v>
      </c>
      <c r="IE39" s="21">
        <v>3</v>
      </c>
      <c r="IF39" s="21" t="s">
        <v>41</v>
      </c>
      <c r="IG39" s="21" t="s">
        <v>42</v>
      </c>
      <c r="IH39" s="21">
        <v>10</v>
      </c>
      <c r="II39" s="21" t="s">
        <v>35</v>
      </c>
    </row>
    <row r="40" spans="1:243" s="20" customFormat="1" ht="28.5">
      <c r="A40" s="33">
        <v>8.3</v>
      </c>
      <c r="B40" s="69" t="s">
        <v>85</v>
      </c>
      <c r="C40" s="71" t="s">
        <v>132</v>
      </c>
      <c r="D40" s="50">
        <v>10</v>
      </c>
      <c r="E40" s="72" t="s">
        <v>83</v>
      </c>
      <c r="F40" s="51">
        <v>365</v>
      </c>
      <c r="G40" s="22"/>
      <c r="H40" s="22"/>
      <c r="I40" s="35" t="s">
        <v>36</v>
      </c>
      <c r="J40" s="17">
        <f t="shared" si="5"/>
        <v>1</v>
      </c>
      <c r="K40" s="18" t="s">
        <v>46</v>
      </c>
      <c r="L40" s="18" t="s">
        <v>6</v>
      </c>
      <c r="M40" s="38"/>
      <c r="N40" s="22"/>
      <c r="O40" s="22"/>
      <c r="P40" s="36"/>
      <c r="Q40" s="22"/>
      <c r="R40" s="22"/>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7">
        <f t="shared" si="6"/>
        <v>3650</v>
      </c>
      <c r="BB40" s="68">
        <f t="shared" si="3"/>
        <v>3650</v>
      </c>
      <c r="BC40" s="37" t="str">
        <f t="shared" si="4"/>
        <v>INR  Three Thousand Six Hundred &amp; Fifty  Only</v>
      </c>
      <c r="IE40" s="21">
        <v>1.01</v>
      </c>
      <c r="IF40" s="21" t="s">
        <v>37</v>
      </c>
      <c r="IG40" s="21" t="s">
        <v>33</v>
      </c>
      <c r="IH40" s="21">
        <v>123.223</v>
      </c>
      <c r="II40" s="21" t="s">
        <v>35</v>
      </c>
    </row>
    <row r="41" spans="1:243" s="20" customFormat="1" ht="28.5">
      <c r="A41" s="33">
        <v>8.4</v>
      </c>
      <c r="B41" s="69" t="s">
        <v>86</v>
      </c>
      <c r="C41" s="71" t="s">
        <v>133</v>
      </c>
      <c r="D41" s="50">
        <v>14</v>
      </c>
      <c r="E41" s="72" t="s">
        <v>83</v>
      </c>
      <c r="F41" s="51">
        <v>519</v>
      </c>
      <c r="G41" s="22"/>
      <c r="H41" s="22"/>
      <c r="I41" s="35" t="s">
        <v>36</v>
      </c>
      <c r="J41" s="17">
        <f t="shared" si="5"/>
        <v>1</v>
      </c>
      <c r="K41" s="18" t="s">
        <v>46</v>
      </c>
      <c r="L41" s="18" t="s">
        <v>6</v>
      </c>
      <c r="M41" s="38"/>
      <c r="N41" s="22"/>
      <c r="O41" s="22"/>
      <c r="P41" s="36"/>
      <c r="Q41" s="22"/>
      <c r="R41" s="22"/>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7">
        <f t="shared" si="6"/>
        <v>7266</v>
      </c>
      <c r="BB41" s="68">
        <f t="shared" si="3"/>
        <v>7266</v>
      </c>
      <c r="BC41" s="37" t="str">
        <f t="shared" si="4"/>
        <v>INR  Seven Thousand Two Hundred &amp; Sixty Six  Only</v>
      </c>
      <c r="IE41" s="21">
        <v>1.02</v>
      </c>
      <c r="IF41" s="21" t="s">
        <v>38</v>
      </c>
      <c r="IG41" s="21" t="s">
        <v>39</v>
      </c>
      <c r="IH41" s="21">
        <v>213</v>
      </c>
      <c r="II41" s="21" t="s">
        <v>35</v>
      </c>
    </row>
    <row r="42" spans="1:243" s="20" customFormat="1" ht="85.5">
      <c r="A42" s="33">
        <v>9</v>
      </c>
      <c r="B42" s="70" t="s">
        <v>87</v>
      </c>
      <c r="C42" s="71" t="s">
        <v>134</v>
      </c>
      <c r="D42" s="50">
        <v>250</v>
      </c>
      <c r="E42" s="73" t="s">
        <v>60</v>
      </c>
      <c r="F42" s="51">
        <v>17</v>
      </c>
      <c r="G42" s="22"/>
      <c r="H42" s="22"/>
      <c r="I42" s="35" t="s">
        <v>36</v>
      </c>
      <c r="J42" s="17">
        <f t="shared" si="5"/>
        <v>1</v>
      </c>
      <c r="K42" s="18" t="s">
        <v>46</v>
      </c>
      <c r="L42" s="18" t="s">
        <v>6</v>
      </c>
      <c r="M42" s="38"/>
      <c r="N42" s="22"/>
      <c r="O42" s="22"/>
      <c r="P42" s="36"/>
      <c r="Q42" s="22"/>
      <c r="R42" s="22"/>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7">
        <f t="shared" si="6"/>
        <v>4250</v>
      </c>
      <c r="BB42" s="68">
        <f t="shared" si="3"/>
        <v>4250</v>
      </c>
      <c r="BC42" s="37" t="str">
        <f t="shared" si="4"/>
        <v>INR  Four Thousand Two Hundred &amp; Fifty  Only</v>
      </c>
      <c r="IE42" s="21">
        <v>2</v>
      </c>
      <c r="IF42" s="21" t="s">
        <v>32</v>
      </c>
      <c r="IG42" s="21" t="s">
        <v>40</v>
      </c>
      <c r="IH42" s="21">
        <v>10</v>
      </c>
      <c r="II42" s="21" t="s">
        <v>35</v>
      </c>
    </row>
    <row r="43" spans="1:243" s="20" customFormat="1" ht="71.25">
      <c r="A43" s="33">
        <v>10</v>
      </c>
      <c r="B43" s="69" t="s">
        <v>88</v>
      </c>
      <c r="C43" s="71" t="s">
        <v>135</v>
      </c>
      <c r="D43" s="50">
        <v>4</v>
      </c>
      <c r="E43" s="73" t="s">
        <v>63</v>
      </c>
      <c r="F43" s="51">
        <v>70</v>
      </c>
      <c r="G43" s="22"/>
      <c r="H43" s="22"/>
      <c r="I43" s="35" t="s">
        <v>36</v>
      </c>
      <c r="J43" s="17">
        <f t="shared" si="5"/>
        <v>1</v>
      </c>
      <c r="K43" s="18" t="s">
        <v>46</v>
      </c>
      <c r="L43" s="18" t="s">
        <v>6</v>
      </c>
      <c r="M43" s="38"/>
      <c r="N43" s="22"/>
      <c r="O43" s="22"/>
      <c r="P43" s="36"/>
      <c r="Q43" s="22"/>
      <c r="R43" s="22"/>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7">
        <f t="shared" si="6"/>
        <v>280</v>
      </c>
      <c r="BB43" s="68">
        <f t="shared" si="3"/>
        <v>280</v>
      </c>
      <c r="BC43" s="37" t="str">
        <f t="shared" si="4"/>
        <v>INR  Two Hundred &amp; Eighty  Only</v>
      </c>
      <c r="IE43" s="21">
        <v>1.01</v>
      </c>
      <c r="IF43" s="21" t="s">
        <v>37</v>
      </c>
      <c r="IG43" s="21" t="s">
        <v>33</v>
      </c>
      <c r="IH43" s="21">
        <v>123.223</v>
      </c>
      <c r="II43" s="21" t="s">
        <v>35</v>
      </c>
    </row>
    <row r="44" spans="1:243" s="20" customFormat="1" ht="57">
      <c r="A44" s="33">
        <v>11</v>
      </c>
      <c r="B44" s="69" t="s">
        <v>89</v>
      </c>
      <c r="C44" s="71" t="s">
        <v>109</v>
      </c>
      <c r="D44" s="34"/>
      <c r="E44" s="15"/>
      <c r="F44" s="35"/>
      <c r="G44" s="16"/>
      <c r="H44" s="16"/>
      <c r="I44" s="35"/>
      <c r="J44" s="17"/>
      <c r="K44" s="18"/>
      <c r="L44" s="18"/>
      <c r="M44" s="19"/>
      <c r="N44" s="22"/>
      <c r="O44" s="22"/>
      <c r="P44" s="36"/>
      <c r="Q44" s="22"/>
      <c r="R44" s="22"/>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5"/>
      <c r="BB44" s="66"/>
      <c r="BC44" s="37"/>
      <c r="IE44" s="21">
        <v>1.02</v>
      </c>
      <c r="IF44" s="21" t="s">
        <v>38</v>
      </c>
      <c r="IG44" s="21" t="s">
        <v>39</v>
      </c>
      <c r="IH44" s="21">
        <v>213</v>
      </c>
      <c r="II44" s="21" t="s">
        <v>35</v>
      </c>
    </row>
    <row r="45" spans="1:243" s="20" customFormat="1" ht="15.75">
      <c r="A45" s="33">
        <v>11.1</v>
      </c>
      <c r="B45" s="70" t="s">
        <v>90</v>
      </c>
      <c r="C45" s="71" t="s">
        <v>136</v>
      </c>
      <c r="D45" s="50">
        <v>1</v>
      </c>
      <c r="E45" s="72" t="s">
        <v>83</v>
      </c>
      <c r="F45" s="51">
        <v>352</v>
      </c>
      <c r="G45" s="22"/>
      <c r="H45" s="22"/>
      <c r="I45" s="35" t="s">
        <v>36</v>
      </c>
      <c r="J45" s="17">
        <f t="shared" si="5"/>
        <v>1</v>
      </c>
      <c r="K45" s="18" t="s">
        <v>46</v>
      </c>
      <c r="L45" s="18" t="s">
        <v>6</v>
      </c>
      <c r="M45" s="38"/>
      <c r="N45" s="22"/>
      <c r="O45" s="22"/>
      <c r="P45" s="36"/>
      <c r="Q45" s="22"/>
      <c r="R45" s="22"/>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67">
        <f>total_amount_ba($B$2,$D$2,D45,F45,J45,K45,M45)</f>
        <v>352</v>
      </c>
      <c r="BB45" s="68">
        <f t="shared" si="3"/>
        <v>352</v>
      </c>
      <c r="BC45" s="37" t="str">
        <f t="shared" si="4"/>
        <v>INR  Three Hundred &amp; Fifty Two  Only</v>
      </c>
      <c r="IE45" s="21">
        <v>2</v>
      </c>
      <c r="IF45" s="21" t="s">
        <v>32</v>
      </c>
      <c r="IG45" s="21" t="s">
        <v>40</v>
      </c>
      <c r="IH45" s="21">
        <v>10</v>
      </c>
      <c r="II45" s="21" t="s">
        <v>35</v>
      </c>
    </row>
    <row r="46" spans="1:243" s="20" customFormat="1" ht="15.75">
      <c r="A46" s="33">
        <v>11.2</v>
      </c>
      <c r="B46" s="69" t="s">
        <v>91</v>
      </c>
      <c r="C46" s="71" t="s">
        <v>137</v>
      </c>
      <c r="D46" s="50">
        <v>1</v>
      </c>
      <c r="E46" s="72" t="s">
        <v>83</v>
      </c>
      <c r="F46" s="51">
        <v>480</v>
      </c>
      <c r="G46" s="22"/>
      <c r="H46" s="22"/>
      <c r="I46" s="35" t="s">
        <v>36</v>
      </c>
      <c r="J46" s="17">
        <f>IF(I46="Less(-)",-1,1)</f>
        <v>1</v>
      </c>
      <c r="K46" s="18" t="s">
        <v>46</v>
      </c>
      <c r="L46" s="18" t="s">
        <v>6</v>
      </c>
      <c r="M46" s="38"/>
      <c r="N46" s="22"/>
      <c r="O46" s="22"/>
      <c r="P46" s="36"/>
      <c r="Q46" s="22"/>
      <c r="R46" s="22"/>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67">
        <f>total_amount_ba($B$2,$D$2,D46,F46,J46,K46,M46)</f>
        <v>480</v>
      </c>
      <c r="BB46" s="68">
        <f t="shared" si="3"/>
        <v>480</v>
      </c>
      <c r="BC46" s="37" t="str">
        <f t="shared" si="4"/>
        <v>INR  Four Hundred &amp; Eighty  Only</v>
      </c>
      <c r="IE46" s="21">
        <v>1.01</v>
      </c>
      <c r="IF46" s="21" t="s">
        <v>37</v>
      </c>
      <c r="IG46" s="21" t="s">
        <v>33</v>
      </c>
      <c r="IH46" s="21">
        <v>123.223</v>
      </c>
      <c r="II46" s="21" t="s">
        <v>35</v>
      </c>
    </row>
    <row r="47" spans="1:243" s="20" customFormat="1" ht="57">
      <c r="A47" s="33">
        <v>12</v>
      </c>
      <c r="B47" s="69" t="s">
        <v>92</v>
      </c>
      <c r="C47" s="71" t="s">
        <v>138</v>
      </c>
      <c r="D47" s="34"/>
      <c r="E47" s="15"/>
      <c r="F47" s="35"/>
      <c r="G47" s="16"/>
      <c r="H47" s="16"/>
      <c r="I47" s="35"/>
      <c r="J47" s="17"/>
      <c r="K47" s="18"/>
      <c r="L47" s="18"/>
      <c r="M47" s="19"/>
      <c r="N47" s="22"/>
      <c r="O47" s="22"/>
      <c r="P47" s="36"/>
      <c r="Q47" s="22"/>
      <c r="R47" s="22"/>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5"/>
      <c r="BB47" s="66"/>
      <c r="BC47" s="37"/>
      <c r="IE47" s="21">
        <v>1.02</v>
      </c>
      <c r="IF47" s="21" t="s">
        <v>38</v>
      </c>
      <c r="IG47" s="21" t="s">
        <v>39</v>
      </c>
      <c r="IH47" s="21">
        <v>213</v>
      </c>
      <c r="II47" s="21" t="s">
        <v>35</v>
      </c>
    </row>
    <row r="48" spans="1:243" s="20" customFormat="1" ht="15.75">
      <c r="A48" s="33">
        <v>12.1</v>
      </c>
      <c r="B48" s="69" t="s">
        <v>93</v>
      </c>
      <c r="C48" s="71" t="s">
        <v>139</v>
      </c>
      <c r="D48" s="50">
        <v>13</v>
      </c>
      <c r="E48" s="72" t="s">
        <v>83</v>
      </c>
      <c r="F48" s="51">
        <v>90</v>
      </c>
      <c r="G48" s="22"/>
      <c r="H48" s="22"/>
      <c r="I48" s="35" t="s">
        <v>36</v>
      </c>
      <c r="J48" s="17">
        <f>IF(I48="Less(-)",-1,1)</f>
        <v>1</v>
      </c>
      <c r="K48" s="18" t="s">
        <v>46</v>
      </c>
      <c r="L48" s="18" t="s">
        <v>6</v>
      </c>
      <c r="M48" s="38"/>
      <c r="N48" s="22"/>
      <c r="O48" s="22"/>
      <c r="P48" s="36"/>
      <c r="Q48" s="22"/>
      <c r="R48" s="22"/>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7">
        <f>total_amount_ba($B$2,$D$2,D48,F48,J48,K48,M48)</f>
        <v>1170</v>
      </c>
      <c r="BB48" s="68">
        <f t="shared" si="3"/>
        <v>1170</v>
      </c>
      <c r="BC48" s="37" t="str">
        <f t="shared" si="4"/>
        <v>INR  One Thousand One Hundred &amp; Seventy  Only</v>
      </c>
      <c r="IE48" s="21">
        <v>1.01</v>
      </c>
      <c r="IF48" s="21" t="s">
        <v>37</v>
      </c>
      <c r="IG48" s="21" t="s">
        <v>33</v>
      </c>
      <c r="IH48" s="21">
        <v>123.223</v>
      </c>
      <c r="II48" s="21" t="s">
        <v>35</v>
      </c>
    </row>
    <row r="49" spans="1:243" s="20" customFormat="1" ht="15.75">
      <c r="A49" s="33">
        <v>12.2</v>
      </c>
      <c r="B49" s="69" t="s">
        <v>94</v>
      </c>
      <c r="C49" s="71" t="s">
        <v>140</v>
      </c>
      <c r="D49" s="50">
        <v>1</v>
      </c>
      <c r="E49" s="72" t="s">
        <v>83</v>
      </c>
      <c r="F49" s="51">
        <v>107</v>
      </c>
      <c r="G49" s="22"/>
      <c r="H49" s="22"/>
      <c r="I49" s="35" t="s">
        <v>36</v>
      </c>
      <c r="J49" s="17">
        <f>IF(I49="Less(-)",-1,1)</f>
        <v>1</v>
      </c>
      <c r="K49" s="18" t="s">
        <v>46</v>
      </c>
      <c r="L49" s="18" t="s">
        <v>6</v>
      </c>
      <c r="M49" s="38"/>
      <c r="N49" s="22"/>
      <c r="O49" s="22"/>
      <c r="P49" s="36"/>
      <c r="Q49" s="22"/>
      <c r="R49" s="22"/>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9"/>
      <c r="AV49" s="36"/>
      <c r="AW49" s="36"/>
      <c r="AX49" s="36"/>
      <c r="AY49" s="36"/>
      <c r="AZ49" s="36"/>
      <c r="BA49" s="67">
        <f>total_amount_ba($B$2,$D$2,D49,F49,J49,K49,M49)</f>
        <v>107</v>
      </c>
      <c r="BB49" s="68">
        <f>BA49+SUM(N49:AZ49)</f>
        <v>107</v>
      </c>
      <c r="BC49" s="37" t="str">
        <f>SpellNumber(L49,BB49)</f>
        <v>INR  One Hundred &amp; Seven  Only</v>
      </c>
      <c r="IE49" s="21">
        <v>1.02</v>
      </c>
      <c r="IF49" s="21" t="s">
        <v>38</v>
      </c>
      <c r="IG49" s="21" t="s">
        <v>39</v>
      </c>
      <c r="IH49" s="21">
        <v>213</v>
      </c>
      <c r="II49" s="21" t="s">
        <v>35</v>
      </c>
    </row>
    <row r="50" spans="1:243" s="20" customFormat="1" ht="71.25">
      <c r="A50" s="33">
        <v>13</v>
      </c>
      <c r="B50" s="70" t="s">
        <v>95</v>
      </c>
      <c r="C50" s="71" t="s">
        <v>141</v>
      </c>
      <c r="D50" s="50">
        <v>2</v>
      </c>
      <c r="E50" s="72" t="s">
        <v>83</v>
      </c>
      <c r="F50" s="51">
        <v>324</v>
      </c>
      <c r="G50" s="22"/>
      <c r="H50" s="22"/>
      <c r="I50" s="35" t="s">
        <v>36</v>
      </c>
      <c r="J50" s="17">
        <f>IF(I50="Less(-)",-1,1)</f>
        <v>1</v>
      </c>
      <c r="K50" s="18" t="s">
        <v>46</v>
      </c>
      <c r="L50" s="18" t="s">
        <v>6</v>
      </c>
      <c r="M50" s="38"/>
      <c r="N50" s="22"/>
      <c r="O50" s="22"/>
      <c r="P50" s="36"/>
      <c r="Q50" s="22"/>
      <c r="R50" s="22"/>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67">
        <f>total_amount_ba($B$2,$D$2,D50,F50,J50,K50,M50)</f>
        <v>648</v>
      </c>
      <c r="BB50" s="68">
        <f>BA50+SUM(N50:AZ50)</f>
        <v>648</v>
      </c>
      <c r="BC50" s="37" t="str">
        <f>SpellNumber(L50,BB50)</f>
        <v>INR  Six Hundred &amp; Forty Eight  Only</v>
      </c>
      <c r="IE50" s="21">
        <v>2</v>
      </c>
      <c r="IF50" s="21" t="s">
        <v>32</v>
      </c>
      <c r="IG50" s="21" t="s">
        <v>40</v>
      </c>
      <c r="IH50" s="21">
        <v>10</v>
      </c>
      <c r="II50" s="21" t="s">
        <v>35</v>
      </c>
    </row>
    <row r="51" spans="1:243" s="20" customFormat="1" ht="42.75">
      <c r="A51" s="33">
        <v>14</v>
      </c>
      <c r="B51" s="70" t="s">
        <v>96</v>
      </c>
      <c r="C51" s="71" t="s">
        <v>142</v>
      </c>
      <c r="D51" s="34"/>
      <c r="E51" s="15"/>
      <c r="F51" s="35"/>
      <c r="G51" s="16"/>
      <c r="H51" s="16"/>
      <c r="I51" s="35"/>
      <c r="J51" s="17"/>
      <c r="K51" s="18"/>
      <c r="L51" s="18"/>
      <c r="M51" s="19"/>
      <c r="N51" s="22"/>
      <c r="O51" s="22"/>
      <c r="P51" s="36"/>
      <c r="Q51" s="22"/>
      <c r="R51" s="22"/>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65"/>
      <c r="BB51" s="66"/>
      <c r="BC51" s="37"/>
      <c r="IE51" s="21">
        <v>3</v>
      </c>
      <c r="IF51" s="21" t="s">
        <v>41</v>
      </c>
      <c r="IG51" s="21" t="s">
        <v>42</v>
      </c>
      <c r="IH51" s="21">
        <v>10</v>
      </c>
      <c r="II51" s="21" t="s">
        <v>35</v>
      </c>
    </row>
    <row r="52" spans="1:243" s="20" customFormat="1" ht="15.75">
      <c r="A52" s="33">
        <v>14.1</v>
      </c>
      <c r="B52" s="69" t="s">
        <v>97</v>
      </c>
      <c r="C52" s="71" t="s">
        <v>143</v>
      </c>
      <c r="D52" s="50">
        <v>10</v>
      </c>
      <c r="E52" s="73" t="s">
        <v>60</v>
      </c>
      <c r="F52" s="51">
        <v>70</v>
      </c>
      <c r="G52" s="22"/>
      <c r="H52" s="22"/>
      <c r="I52" s="35" t="s">
        <v>36</v>
      </c>
      <c r="J52" s="17">
        <f>IF(I52="Less(-)",-1,1)</f>
        <v>1</v>
      </c>
      <c r="K52" s="18" t="s">
        <v>46</v>
      </c>
      <c r="L52" s="18" t="s">
        <v>6</v>
      </c>
      <c r="M52" s="38"/>
      <c r="N52" s="22"/>
      <c r="O52" s="22"/>
      <c r="P52" s="36"/>
      <c r="Q52" s="22"/>
      <c r="R52" s="22"/>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67">
        <f>total_amount_ba($B$2,$D$2,D52,F52,J52,K52,M52)</f>
        <v>700</v>
      </c>
      <c r="BB52" s="68">
        <f>BA52+SUM(N52:AZ52)</f>
        <v>700</v>
      </c>
      <c r="BC52" s="37" t="str">
        <f>SpellNumber(L52,BB52)</f>
        <v>INR  Seven Hundred    Only</v>
      </c>
      <c r="IE52" s="21">
        <v>1.01</v>
      </c>
      <c r="IF52" s="21" t="s">
        <v>37</v>
      </c>
      <c r="IG52" s="21" t="s">
        <v>33</v>
      </c>
      <c r="IH52" s="21">
        <v>123.223</v>
      </c>
      <c r="II52" s="21" t="s">
        <v>35</v>
      </c>
    </row>
    <row r="53" spans="1:243" s="20" customFormat="1" ht="142.5">
      <c r="A53" s="33">
        <v>15</v>
      </c>
      <c r="B53" s="69" t="s">
        <v>98</v>
      </c>
      <c r="C53" s="71" t="s">
        <v>144</v>
      </c>
      <c r="D53" s="34"/>
      <c r="E53" s="15"/>
      <c r="F53" s="35"/>
      <c r="G53" s="16"/>
      <c r="H53" s="16"/>
      <c r="I53" s="35"/>
      <c r="J53" s="17"/>
      <c r="K53" s="18"/>
      <c r="L53" s="18"/>
      <c r="M53" s="19"/>
      <c r="N53" s="22"/>
      <c r="O53" s="22"/>
      <c r="P53" s="36"/>
      <c r="Q53" s="22"/>
      <c r="R53" s="22"/>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5"/>
      <c r="BB53" s="66"/>
      <c r="BC53" s="37"/>
      <c r="IE53" s="21">
        <v>1.02</v>
      </c>
      <c r="IF53" s="21" t="s">
        <v>38</v>
      </c>
      <c r="IG53" s="21" t="s">
        <v>39</v>
      </c>
      <c r="IH53" s="21">
        <v>213</v>
      </c>
      <c r="II53" s="21" t="s">
        <v>35</v>
      </c>
    </row>
    <row r="54" spans="1:243" s="20" customFormat="1" ht="15.75">
      <c r="A54" s="33">
        <v>15.1</v>
      </c>
      <c r="B54" s="70" t="s">
        <v>99</v>
      </c>
      <c r="C54" s="71" t="s">
        <v>145</v>
      </c>
      <c r="D54" s="50">
        <v>1</v>
      </c>
      <c r="E54" s="72" t="s">
        <v>83</v>
      </c>
      <c r="F54" s="51">
        <v>8913</v>
      </c>
      <c r="G54" s="22"/>
      <c r="H54" s="22"/>
      <c r="I54" s="35" t="s">
        <v>36</v>
      </c>
      <c r="J54" s="17">
        <f>IF(I54="Less(-)",-1,1)</f>
        <v>1</v>
      </c>
      <c r="K54" s="18" t="s">
        <v>46</v>
      </c>
      <c r="L54" s="18" t="s">
        <v>6</v>
      </c>
      <c r="M54" s="38"/>
      <c r="N54" s="22"/>
      <c r="O54" s="22"/>
      <c r="P54" s="36"/>
      <c r="Q54" s="22"/>
      <c r="R54" s="22"/>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67">
        <f>total_amount_ba($B$2,$D$2,D54,F54,J54,K54,M54)</f>
        <v>8913</v>
      </c>
      <c r="BB54" s="68">
        <f>BA54+SUM(N54:AZ54)</f>
        <v>8913</v>
      </c>
      <c r="BC54" s="37" t="str">
        <f>SpellNumber(L54,BB54)</f>
        <v>INR  Eight Thousand Nine Hundred &amp; Thirteen  Only</v>
      </c>
      <c r="IE54" s="21">
        <v>2</v>
      </c>
      <c r="IF54" s="21" t="s">
        <v>32</v>
      </c>
      <c r="IG54" s="21" t="s">
        <v>40</v>
      </c>
      <c r="IH54" s="21">
        <v>10</v>
      </c>
      <c r="II54" s="21" t="s">
        <v>35</v>
      </c>
    </row>
    <row r="55" spans="1:243" s="20" customFormat="1" ht="85.5">
      <c r="A55" s="33">
        <v>16</v>
      </c>
      <c r="B55" s="69" t="s">
        <v>100</v>
      </c>
      <c r="C55" s="71" t="s">
        <v>146</v>
      </c>
      <c r="D55" s="34"/>
      <c r="E55" s="15"/>
      <c r="F55" s="35"/>
      <c r="G55" s="16"/>
      <c r="H55" s="16"/>
      <c r="I55" s="35"/>
      <c r="J55" s="17"/>
      <c r="K55" s="18"/>
      <c r="L55" s="18"/>
      <c r="M55" s="19"/>
      <c r="N55" s="22"/>
      <c r="O55" s="22"/>
      <c r="P55" s="36"/>
      <c r="Q55" s="22"/>
      <c r="R55" s="22"/>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65"/>
      <c r="BB55" s="66"/>
      <c r="BC55" s="37"/>
      <c r="IE55" s="21">
        <v>1.01</v>
      </c>
      <c r="IF55" s="21" t="s">
        <v>37</v>
      </c>
      <c r="IG55" s="21" t="s">
        <v>33</v>
      </c>
      <c r="IH55" s="21">
        <v>123.223</v>
      </c>
      <c r="II55" s="21" t="s">
        <v>35</v>
      </c>
    </row>
    <row r="56" spans="1:243" s="20" customFormat="1" ht="28.5">
      <c r="A56" s="33">
        <v>16.1</v>
      </c>
      <c r="B56" s="69" t="s">
        <v>101</v>
      </c>
      <c r="C56" s="71" t="s">
        <v>147</v>
      </c>
      <c r="D56" s="50">
        <v>24</v>
      </c>
      <c r="E56" s="72" t="s">
        <v>83</v>
      </c>
      <c r="F56" s="51">
        <v>224</v>
      </c>
      <c r="G56" s="22"/>
      <c r="H56" s="22"/>
      <c r="I56" s="35" t="s">
        <v>36</v>
      </c>
      <c r="J56" s="17">
        <f>IF(I56="Less(-)",-1,1)</f>
        <v>1</v>
      </c>
      <c r="K56" s="18" t="s">
        <v>46</v>
      </c>
      <c r="L56" s="18" t="s">
        <v>6</v>
      </c>
      <c r="M56" s="38"/>
      <c r="N56" s="22"/>
      <c r="O56" s="22"/>
      <c r="P56" s="36"/>
      <c r="Q56" s="22"/>
      <c r="R56" s="22"/>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67">
        <f>total_amount_ba($B$2,$D$2,D56,F56,J56,K56,M56)</f>
        <v>5376</v>
      </c>
      <c r="BB56" s="68">
        <f>BA56+SUM(N56:AZ56)</f>
        <v>5376</v>
      </c>
      <c r="BC56" s="37" t="str">
        <f>SpellNumber(L56,BB56)</f>
        <v>INR  Five Thousand Three Hundred &amp; Seventy Six  Only</v>
      </c>
      <c r="IE56" s="21">
        <v>1.02</v>
      </c>
      <c r="IF56" s="21" t="s">
        <v>38</v>
      </c>
      <c r="IG56" s="21" t="s">
        <v>39</v>
      </c>
      <c r="IH56" s="21">
        <v>213</v>
      </c>
      <c r="II56" s="21" t="s">
        <v>35</v>
      </c>
    </row>
    <row r="57" spans="1:243" s="20" customFormat="1" ht="85.5">
      <c r="A57" s="33">
        <v>17</v>
      </c>
      <c r="B57" s="69" t="s">
        <v>102</v>
      </c>
      <c r="C57" s="71" t="s">
        <v>148</v>
      </c>
      <c r="D57" s="34"/>
      <c r="E57" s="15"/>
      <c r="F57" s="35"/>
      <c r="G57" s="16"/>
      <c r="H57" s="16"/>
      <c r="I57" s="35"/>
      <c r="J57" s="17"/>
      <c r="K57" s="18"/>
      <c r="L57" s="18"/>
      <c r="M57" s="19"/>
      <c r="N57" s="22"/>
      <c r="O57" s="22"/>
      <c r="P57" s="36"/>
      <c r="Q57" s="22"/>
      <c r="R57" s="22"/>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65"/>
      <c r="BB57" s="66"/>
      <c r="BC57" s="37"/>
      <c r="IE57" s="21">
        <v>1.01</v>
      </c>
      <c r="IF57" s="21" t="s">
        <v>37</v>
      </c>
      <c r="IG57" s="21" t="s">
        <v>33</v>
      </c>
      <c r="IH57" s="21">
        <v>123.223</v>
      </c>
      <c r="II57" s="21" t="s">
        <v>35</v>
      </c>
    </row>
    <row r="58" spans="1:243" s="20" customFormat="1" ht="28.5">
      <c r="A58" s="33">
        <v>17.1</v>
      </c>
      <c r="B58" s="69" t="s">
        <v>103</v>
      </c>
      <c r="C58" s="71" t="s">
        <v>149</v>
      </c>
      <c r="D58" s="50">
        <v>1</v>
      </c>
      <c r="E58" s="73" t="s">
        <v>63</v>
      </c>
      <c r="F58" s="51">
        <v>2724</v>
      </c>
      <c r="G58" s="22"/>
      <c r="H58" s="22"/>
      <c r="I58" s="35" t="s">
        <v>36</v>
      </c>
      <c r="J58" s="17">
        <f>IF(I58="Less(-)",-1,1)</f>
        <v>1</v>
      </c>
      <c r="K58" s="18" t="s">
        <v>46</v>
      </c>
      <c r="L58" s="18" t="s">
        <v>6</v>
      </c>
      <c r="M58" s="38"/>
      <c r="N58" s="22"/>
      <c r="O58" s="22"/>
      <c r="P58" s="36"/>
      <c r="Q58" s="22"/>
      <c r="R58" s="22"/>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9"/>
      <c r="AV58" s="36"/>
      <c r="AW58" s="36"/>
      <c r="AX58" s="36"/>
      <c r="AY58" s="36"/>
      <c r="AZ58" s="36"/>
      <c r="BA58" s="67">
        <f>total_amount_ba($B$2,$D$2,D58,F58,J58,K58,M58)</f>
        <v>2724</v>
      </c>
      <c r="BB58" s="68">
        <f>BA58+SUM(N58:AZ58)</f>
        <v>2724</v>
      </c>
      <c r="BC58" s="37" t="str">
        <f>SpellNumber(L58,BB58)</f>
        <v>INR  Two Thousand Seven Hundred &amp; Twenty Four  Only</v>
      </c>
      <c r="IE58" s="21">
        <v>1.02</v>
      </c>
      <c r="IF58" s="21" t="s">
        <v>38</v>
      </c>
      <c r="IG58" s="21" t="s">
        <v>39</v>
      </c>
      <c r="IH58" s="21">
        <v>213</v>
      </c>
      <c r="II58" s="21" t="s">
        <v>35</v>
      </c>
    </row>
    <row r="59" spans="1:243" s="20" customFormat="1" ht="85.5">
      <c r="A59" s="33">
        <v>18</v>
      </c>
      <c r="B59" s="70" t="s">
        <v>104</v>
      </c>
      <c r="C59" s="71" t="s">
        <v>150</v>
      </c>
      <c r="D59" s="34"/>
      <c r="E59" s="15"/>
      <c r="F59" s="35"/>
      <c r="G59" s="16"/>
      <c r="H59" s="16"/>
      <c r="I59" s="35"/>
      <c r="J59" s="17"/>
      <c r="K59" s="18"/>
      <c r="L59" s="18"/>
      <c r="M59" s="19"/>
      <c r="N59" s="22"/>
      <c r="O59" s="22"/>
      <c r="P59" s="36"/>
      <c r="Q59" s="22"/>
      <c r="R59" s="22"/>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65"/>
      <c r="BB59" s="66"/>
      <c r="BC59" s="37"/>
      <c r="IE59" s="21">
        <v>2</v>
      </c>
      <c r="IF59" s="21" t="s">
        <v>32</v>
      </c>
      <c r="IG59" s="21" t="s">
        <v>40</v>
      </c>
      <c r="IH59" s="21">
        <v>10</v>
      </c>
      <c r="II59" s="21" t="s">
        <v>35</v>
      </c>
    </row>
    <row r="60" spans="1:243" s="20" customFormat="1" ht="28.5">
      <c r="A60" s="33">
        <v>18.1</v>
      </c>
      <c r="B60" s="70" t="s">
        <v>105</v>
      </c>
      <c r="C60" s="71" t="s">
        <v>151</v>
      </c>
      <c r="D60" s="50">
        <v>6</v>
      </c>
      <c r="E60" s="73" t="s">
        <v>63</v>
      </c>
      <c r="F60" s="51">
        <v>5086</v>
      </c>
      <c r="G60" s="22"/>
      <c r="H60" s="22"/>
      <c r="I60" s="35" t="s">
        <v>36</v>
      </c>
      <c r="J60" s="17">
        <f>IF(I60="Less(-)",-1,1)</f>
        <v>1</v>
      </c>
      <c r="K60" s="18" t="s">
        <v>46</v>
      </c>
      <c r="L60" s="18" t="s">
        <v>6</v>
      </c>
      <c r="M60" s="38"/>
      <c r="N60" s="22"/>
      <c r="O60" s="22"/>
      <c r="P60" s="36"/>
      <c r="Q60" s="22"/>
      <c r="R60" s="22"/>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67">
        <f>total_amount_ba($B$2,$D$2,D60,F60,J60,K60,M60)</f>
        <v>30516</v>
      </c>
      <c r="BB60" s="68">
        <f>BA60+SUM(N60:AZ60)</f>
        <v>30516</v>
      </c>
      <c r="BC60" s="37" t="str">
        <f>SpellNumber(L60,BB60)</f>
        <v>INR  Thirty Thousand Five Hundred &amp; Sixteen  Only</v>
      </c>
      <c r="IE60" s="21">
        <v>3</v>
      </c>
      <c r="IF60" s="21" t="s">
        <v>41</v>
      </c>
      <c r="IG60" s="21" t="s">
        <v>42</v>
      </c>
      <c r="IH60" s="21">
        <v>10</v>
      </c>
      <c r="II60" s="21" t="s">
        <v>35</v>
      </c>
    </row>
    <row r="61" spans="1:243" s="20" customFormat="1" ht="243.75" customHeight="1">
      <c r="A61" s="33">
        <v>19</v>
      </c>
      <c r="B61" s="69" t="s">
        <v>106</v>
      </c>
      <c r="C61" s="71" t="s">
        <v>152</v>
      </c>
      <c r="D61" s="50">
        <v>2</v>
      </c>
      <c r="E61" s="73" t="s">
        <v>63</v>
      </c>
      <c r="F61" s="51">
        <v>2394</v>
      </c>
      <c r="G61" s="22"/>
      <c r="H61" s="22"/>
      <c r="I61" s="35" t="s">
        <v>36</v>
      </c>
      <c r="J61" s="17">
        <f>IF(I61="Less(-)",-1,1)</f>
        <v>1</v>
      </c>
      <c r="K61" s="18" t="s">
        <v>46</v>
      </c>
      <c r="L61" s="18" t="s">
        <v>6</v>
      </c>
      <c r="M61" s="38"/>
      <c r="N61" s="22"/>
      <c r="O61" s="22"/>
      <c r="P61" s="36"/>
      <c r="Q61" s="22"/>
      <c r="R61" s="22"/>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67">
        <f>total_amount_ba($B$2,$D$2,D61,F61,J61,K61,M61)</f>
        <v>4788</v>
      </c>
      <c r="BB61" s="68">
        <f>BA61+SUM(N61:AZ61)</f>
        <v>4788</v>
      </c>
      <c r="BC61" s="37" t="str">
        <f>SpellNumber(L61,BB61)</f>
        <v>INR  Four Thousand Seven Hundred &amp; Eighty Eight  Only</v>
      </c>
      <c r="IE61" s="21">
        <v>1.01</v>
      </c>
      <c r="IF61" s="21" t="s">
        <v>37</v>
      </c>
      <c r="IG61" s="21" t="s">
        <v>33</v>
      </c>
      <c r="IH61" s="21">
        <v>123.223</v>
      </c>
      <c r="II61" s="21" t="s">
        <v>35</v>
      </c>
    </row>
    <row r="62" spans="1:243" s="20" customFormat="1" ht="34.5" customHeight="1">
      <c r="A62" s="56" t="s">
        <v>44</v>
      </c>
      <c r="B62" s="57"/>
      <c r="C62" s="58"/>
      <c r="D62" s="59"/>
      <c r="E62" s="59"/>
      <c r="F62" s="59"/>
      <c r="G62" s="59"/>
      <c r="H62" s="60"/>
      <c r="I62" s="60"/>
      <c r="J62" s="60"/>
      <c r="K62" s="60"/>
      <c r="L62" s="61"/>
      <c r="BA62" s="62">
        <f>SUM(BA13:BA61)</f>
        <v>213278</v>
      </c>
      <c r="BB62" s="63">
        <f>SUM(BB13:BB61)</f>
        <v>213278</v>
      </c>
      <c r="BC62" s="64" t="str">
        <f>SpellNumber($E$2,BB62)</f>
        <v>INR  Two Lakh Thirteen Thousand Two Hundred &amp; Seventy Eight  Only</v>
      </c>
      <c r="IE62" s="21">
        <v>4</v>
      </c>
      <c r="IF62" s="21" t="s">
        <v>38</v>
      </c>
      <c r="IG62" s="21" t="s">
        <v>43</v>
      </c>
      <c r="IH62" s="21">
        <v>10</v>
      </c>
      <c r="II62" s="21" t="s">
        <v>35</v>
      </c>
    </row>
    <row r="63" spans="1:243" s="25" customFormat="1" ht="33.75" customHeight="1">
      <c r="A63" s="41" t="s">
        <v>48</v>
      </c>
      <c r="B63" s="42"/>
      <c r="C63" s="23"/>
      <c r="D63" s="43"/>
      <c r="E63" s="44" t="s">
        <v>54</v>
      </c>
      <c r="F63" s="53"/>
      <c r="G63" s="45"/>
      <c r="H63" s="24"/>
      <c r="I63" s="24"/>
      <c r="J63" s="24"/>
      <c r="K63" s="46"/>
      <c r="L63" s="47"/>
      <c r="M63" s="48"/>
      <c r="O63" s="20"/>
      <c r="P63" s="20"/>
      <c r="Q63" s="20"/>
      <c r="R63" s="20"/>
      <c r="S63" s="20"/>
      <c r="BA63" s="52">
        <f>IF(ISBLANK(F63),0,IF(E63="Excess (+)",ROUND(BA62+(BA62*F63),2),IF(E63="Less (-)",ROUND(BA62+(BA62*F63*(-1)),2),IF(E63="At Par",BA62,0))))</f>
        <v>0</v>
      </c>
      <c r="BB63" s="54">
        <f>ROUND(BA63,0)</f>
        <v>0</v>
      </c>
      <c r="BC63" s="37" t="str">
        <f>SpellNumber($E$2,BA63)</f>
        <v>INR Zero Only</v>
      </c>
      <c r="IE63" s="26"/>
      <c r="IF63" s="26"/>
      <c r="IG63" s="26"/>
      <c r="IH63" s="26"/>
      <c r="II63" s="26"/>
    </row>
    <row r="64" spans="1:243" s="25" customFormat="1" ht="41.25" customHeight="1">
      <c r="A64" s="40" t="s">
        <v>47</v>
      </c>
      <c r="B64" s="40"/>
      <c r="C64" s="77" t="str">
        <f>SpellNumber($E$2,BA63)</f>
        <v>INR Zero Only</v>
      </c>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9"/>
      <c r="IE64" s="26"/>
      <c r="IF64" s="26"/>
      <c r="IG64" s="26"/>
      <c r="IH64" s="26"/>
      <c r="II64" s="26"/>
    </row>
    <row r="65" spans="3:243" s="12" customFormat="1" ht="15">
      <c r="C65" s="27"/>
      <c r="D65" s="27"/>
      <c r="E65" s="27"/>
      <c r="F65" s="27"/>
      <c r="G65" s="27"/>
      <c r="H65" s="27"/>
      <c r="I65" s="27"/>
      <c r="J65" s="27"/>
      <c r="K65" s="27"/>
      <c r="L65" s="27"/>
      <c r="M65" s="27"/>
      <c r="O65" s="27"/>
      <c r="BA65" s="27"/>
      <c r="BC65" s="27"/>
      <c r="IE65" s="13"/>
      <c r="IF65" s="13"/>
      <c r="IG65" s="13"/>
      <c r="IH65" s="13"/>
      <c r="II65" s="13"/>
    </row>
  </sheetData>
  <sheetProtection password="EEC8" sheet="1" selectLockedCells="1"/>
  <mergeCells count="8">
    <mergeCell ref="A9:BC9"/>
    <mergeCell ref="C64:BC64"/>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3">
      <formula1>IF(E63="Select",-1,IF(E63="At Par",0,0))</formula1>
      <formula2>IF(E63="Select",-1,IF(E63="At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3">
      <formula1>0</formula1>
      <formula2>IF(E63&lt;&gt;"Select",99.9,0)</formula2>
    </dataValidation>
    <dataValidation type="list" allowBlank="1" showInputMessage="1" showErrorMessage="1" sqref="L58 L59 L60 L13 L14 L15 L16 L17 L18 L19 L20 L21 L22 L23 L24 L25 L26 L27 L28 L29 L30 L31 L32 L33 L34 L35 L36 L37 L38 L39 L40 L41 L42 L43 L44 L45 L46 L47 L48 L49 L50 L51 L52 L53 L54 L55 L56 L57 L6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6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M18:M19 M21:M24 M26:M33 M35:M36 M38:M43 M45:M46 M48:M50 M52 M54 M56 M58 M60:M61">
      <formula1>0</formula1>
      <formula2>999999999999999</formula2>
    </dataValidation>
    <dataValidation allowBlank="1" showInputMessage="1" showErrorMessage="1" promptTitle="Item Description" prompt="Please enter Item Description in text" sqref="B19:B24 B58:B61 B49:B54 B37:B45 B28:B3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
      <formula1>0</formula1>
      <formula2>99.9</formula2>
    </dataValidation>
    <dataValidation type="list" allowBlank="1" showInputMessage="1" showErrorMessage="1" sqref="C2">
      <formula1>"Normal, SingleWindow, Alternate"</formula1>
    </dataValidation>
    <dataValidation type="list" allowBlank="1" showInputMessage="1" showErrorMessage="1" sqref="E63">
      <formula1>"Select, Excess (+), Less (-)"</formula1>
    </dataValidation>
    <dataValidation type="decimal" allowBlank="1" showInputMessage="1" showErrorMessage="1" promptTitle="Quantity" prompt="Please enter the Quantity for this item. " errorTitle="Invalid Entry" error="Only Numeric Values are allowed. " sqref="D13:D61 F13:F61">
      <formula1>0</formula1>
      <formula2>999999999999999</formula2>
    </dataValidation>
    <dataValidation allowBlank="1" showInputMessage="1" showErrorMessage="1" promptTitle="Units" prompt="Please enter Units in text" sqref="E13:E61"/>
    <dataValidation type="decimal" allowBlank="1" showInputMessage="1" showErrorMessage="1" promptTitle="Rate Entry" prompt="Please enter the Inspection Charges in Rupees for this item. " errorTitle="Invaid Entry" error="Only Numeric Values are allowed. " sqref="Q13:Q6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1">
      <formula1>0</formula1>
      <formula2>999999999999999</formula2>
    </dataValidation>
    <dataValidation allowBlank="1" showInputMessage="1" showErrorMessage="1" promptTitle="Itemcode/Make" prompt="Please enter text" sqref="C13:C61"/>
    <dataValidation type="decimal" allowBlank="1" showInputMessage="1" showErrorMessage="1" errorTitle="Invalid Entry" error="Only Numeric Values are allowed. " sqref="A13:A61">
      <formula1>0</formula1>
      <formula2>999999999999999</formula2>
    </dataValidation>
    <dataValidation type="list" showInputMessage="1" showErrorMessage="1" sqref="I13:I61">
      <formula1>"Excess(+), Less(-)"</formula1>
    </dataValidation>
    <dataValidation allowBlank="1" showInputMessage="1" showErrorMessage="1" promptTitle="Addition / Deduction" prompt="Please Choose the correct One" sqref="J13:J61"/>
    <dataValidation type="list" allowBlank="1" showInputMessage="1" showErrorMessage="1" sqref="K13:K6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2022-09-09T05:49:17Z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