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<sst xmlns="http://schemas.openxmlformats.org/spreadsheetml/2006/main" count="1160" uniqueCount="315">
  <si>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</si>
  <si>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</si>
  <si>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</si>
  <si>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</si>
  <si>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</si>
  <si>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</si>
  <si>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</si>
  <si>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</si>
  <si>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</si>
  <si>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</si>
  <si>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</si>
  <si>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</si>
  <si>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</si>
  <si>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</si>
  <si>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</si>
  <si>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</si>
  <si>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</si>
  <si>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</si>
  <si>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</si>
  <si>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</si>
  <si>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</si>
  <si>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</si>
  <si>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</si>
  <si>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</si>
  <si>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</si>
  <si>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</si>
  <si>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</si>
  <si>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</si>
  <si>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</si>
  <si>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</si>
  <si>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</si>
  <si>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</si>
  <si>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</si>
  <si>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</si>
  <si>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</si>
  <si>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</si>
  <si>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</si>
  <si>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</si>
  <si>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</si>
  <si>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</si>
  <si>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</si>
  <si>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</si>
  <si>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</si>
  <si>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</si>
  <si>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</si>
  <si>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</si>
  <si>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</si>
  <si>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</si>
  <si>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</si>
  <si>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</si>
  <si>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</si>
  <si>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</si>
  <si>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</si>
  <si>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</si>
  <si>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</si>
  <si>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Group C </t>
  </si>
  <si>
    <t xml:space="preserve">Wiring for group controlled (looped) light point/fan point/exhaust fan point/ call bell point (without independent switch etc.) with 1.5 sq. mm ERLS PVC insulated copper conductor single core cable in surface/ recessed steel conduit, and earthing the point with 1.5 sq. mm ERLS PVC insulated copper conductor single core cable etc. as required. </t>
  </si>
  <si>
    <t xml:space="preserve">Wiring for circuit/ submain wiring alongwith earth wire with the following sizes of FRLS PVC insulated copper conductor, single core cable in surface/ recessed steel conduit as required. </t>
  </si>
  <si>
    <t xml:space="preserve">2 X 1.5 sq. mm +1X 1.5 sq. mm earth wire </t>
  </si>
  <si>
    <t xml:space="preserve">2 X 4 sq. mm +1X 4 sq. mm earth wire </t>
  </si>
  <si>
    <t xml:space="preserve">2 X16 sq. mm +1X 6 sq. mm earth wire </t>
  </si>
  <si>
    <t xml:space="preserve">4 X 6 sq. mm + 2 X 6 sq. mm earth wire </t>
  </si>
  <si>
    <t xml:space="preserve">4 X10 sq. mm + 2 X 6 sq. mm earth wire </t>
  </si>
  <si>
    <t xml:space="preserve">4 X16 sq. mm + 2 X 6 sq. mm earth wire </t>
  </si>
  <si>
    <t xml:space="preserve">Supplying and drawing following sizes of FRLS PVC insulated copper conductor, single core cable in the existing surface/ recessed steel/ PVC conduit as required. </t>
  </si>
  <si>
    <t xml:space="preserve">2 x 1.5 sq. mm </t>
  </si>
  <si>
    <t xml:space="preserve">3 x 1.5 sq. mm </t>
  </si>
  <si>
    <t xml:space="preserve">3 x 4 sq. mm </t>
  </si>
  <si>
    <t xml:space="preserve">6 x 6 sq. mm </t>
  </si>
  <si>
    <t>2 x 10 sq.mm.</t>
  </si>
  <si>
    <t>2 x 16 sq.mm.</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</si>
  <si>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</si>
  <si>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</si>
  <si>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</si>
  <si>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 xml:space="preserve">32 mm </t>
  </si>
  <si>
    <t xml:space="preserve">Supplying and fixing suitable size Gl box with modular plate and cover in front on surface or in recess, including providing and fixing 3 pin 5/6 A modular socket outlet and 5/6 A modular switch, connections etc. as required. </t>
  </si>
  <si>
    <t xml:space="preserve">Supplying and fixing suitable size Gl box with modular plate and cover in front on surface or in recess, including providing and fixing 6 pin 5/6 &amp; 15/16 A modular socket outlet and 15/16 A modular switch, connections etc. as required. </t>
  </si>
  <si>
    <t xml:space="preserve">Supplying and fixing 3 pin, 5 A ceiling rose on the existing junction box/ wooden block including connections etc. as required. </t>
  </si>
  <si>
    <t xml:space="preserve">Supplying and fixing following size/ modules, Gl box alongwith modular base &amp; cover plate for modular switches in recess etc. as required. </t>
  </si>
  <si>
    <t xml:space="preserve">1 or 2 Module (75mmX75mm) </t>
  </si>
  <si>
    <t xml:space="preserve">3 Module (100mmX75mm) </t>
  </si>
  <si>
    <t xml:space="preserve">6 Module (200mmX75mm) </t>
  </si>
  <si>
    <t xml:space="preserve">12 Module (200mmX150mm)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</si>
  <si>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</si>
  <si>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</si>
  <si>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</si>
  <si>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</si>
  <si>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</si>
  <si>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</si>
  <si>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</si>
  <si>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</si>
  <si>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</si>
  <si>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</si>
  <si>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</si>
  <si>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</si>
  <si>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separation partitions</t>
  </si>
  <si>
    <t>Joints for 85mm width cover</t>
  </si>
  <si>
    <t>base joints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</si>
  <si>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</si>
  <si>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</si>
  <si>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</si>
  <si>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</si>
  <si>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</si>
  <si>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</si>
  <si>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</si>
  <si>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</si>
  <si>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</si>
  <si>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 xml:space="preserve">Chemical Earthing with Copper bonded rod of copper coating of 250 microns of dia 25 mm, length 3 Mtr with clamp, including earth enhancement material  and RCC precast Pit cover and earthing pit etc as reqd. complete. </t>
  </si>
  <si>
    <t xml:space="preserve">Chemical Earthing with GI earth electrode 50 mm dia x 3 Mtr length with full GI strip including earth enhancing compound and RCC precast PIT cover and earthing pit etc as reqd. </t>
  </si>
  <si>
    <t xml:space="preserve">Providing and fixing 25 mm X 5 mm copper strip in 40 mm dia G.l. pipe from earth electrode including connection with brass nut, bolt, spring, washer excavation and re-filling etc. as required. </t>
  </si>
  <si>
    <t xml:space="preserve">Providing and fixing 25 mm X 5 mm copper strip on surface or in recess for connections etc. as required. </t>
  </si>
  <si>
    <t xml:space="preserve">Providing and fixing 25 mm X 5 mm G.l. strip on surface or in recess for connections etc. as required.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</si>
  <si>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</si>
  <si>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12 way,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</si>
  <si>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</si>
  <si>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8 way (4 + 24),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</si>
  <si>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</si>
  <si>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</si>
  <si>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</si>
  <si>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</si>
  <si>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</si>
  <si>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</si>
  <si>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Single Pole (40A-63A)</t>
  </si>
  <si>
    <t>Double Pole (40A-63A)</t>
  </si>
  <si>
    <t>Triple pole (40A-63A)</t>
  </si>
  <si>
    <t>Four Pole (40A-63A)</t>
  </si>
  <si>
    <t>Supply and fixing of following weather proof, IP-65 integrated LED batten suitable for various industrial application, diffusser, MS body/housing holder etc. complete with all fixing accessories and lamp as required complete.</t>
  </si>
  <si>
    <t>20 W batten Cat No.CIS-300-20-57-SL-DP-NGR Crompton make or its equvalent approved make</t>
  </si>
  <si>
    <t>Supply and fixing of following LED light fixture with efficiency &gt;100 lumen/ watt, P.F. &gt;0.95, THD&lt;10%,  Electronic driver,  LED lamp, reflector, diffuser, MS body/housing holder etc. complete with all fixing accessories and lamp as required complete.</t>
  </si>
  <si>
    <t>12 watt recess mounting LED light fixture Cat no.-LSCRM-12W-CDL Crompton make or equivatent</t>
  </si>
  <si>
    <t>12 watt surface mounting LED light fixture Cat no.-LCDSPLN-R-12-CDL Crompton make or equivatent</t>
  </si>
  <si>
    <t>36 watt recess mounting LED light fixture 600 x 600 mm Cat no.-LCTLRNE-36-FO-CDL Crompton make or equivatent</t>
  </si>
  <si>
    <t>Supply and fixing testing and commissioning of  1X10 watt  LED mirror light fixture with Electronic  driver, lamp, reflector, diffuser, MS body/housing holder etc. complete with all fixing accessories and lamp as required complete.(eq. To Crompton  cat. no.LCTLN-10-CDL).</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</si>
  <si>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</si>
  <si>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</si>
  <si>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following size of steel flexible pipe along with the accessories on surface etc as required</t>
  </si>
  <si>
    <t>20 mm</t>
  </si>
  <si>
    <t>25 mm</t>
  </si>
  <si>
    <t>32 mm</t>
  </si>
  <si>
    <t>S&amp;F, Copper tube / reducer/ lug  terminals suitable for following size of conductor.</t>
  </si>
  <si>
    <t>6 /10/16 Sq.mm.</t>
  </si>
  <si>
    <t xml:space="preserve">Supplying, installation, testing &amp; commissioning sector panel suitable for following zones, complete with visual indications for short circuit fault, open circuit fault, fire condition and all other standard facilities as per IS:2189 with mimic diagram for all area/zone covered, complete with all connections, interconnections as required. </t>
  </si>
  <si>
    <t xml:space="preserve">4 Zone </t>
  </si>
  <si>
    <t xml:space="preserve">Supplying, installation, testing &amp; commissioning of heat detector operating at 542C/572C with rate of rise cum fixed temperature (dual thermistor) type with mounting base complete with all connection etc. as required. </t>
  </si>
  <si>
    <t xml:space="preserve">Supplying, installation, testing &amp; commissioning of smoke detector with builtin LED and mounting base complete with all connections etc. as required. </t>
  </si>
  <si>
    <t xml:space="preserve">Supplying, installation, testing &amp; commissioning of manual call boxes of MS construction in surface/recess with stainless steel chain &amp; hammer assembly complete with glass and push button etc. as required. </t>
  </si>
  <si>
    <t xml:space="preserve">Supplying, installation, testing &amp; commissioning response indicator on surface/recess MS box having two LEDs metallic cover complete with all connections etc. as required. </t>
  </si>
  <si>
    <t xml:space="preserve">Supplying, installation, testing &amp; commissioning fire alarm sounder with facility to make announcement, mounted in M.S. box (16 SWG) with hinged cover plate &amp; suitable for operation with amplifier i/c line matching transformer etc. complete as required. </t>
  </si>
  <si>
    <t>Fixing of  Network rack on steel fastener including cartage from store to site as reqd complete.</t>
  </si>
  <si>
    <t>Supplying and fixing connecting and commissioning following rating, four pole, 35kA MCCB with microprocessor based LS-I release in the existing DB/ Box as required complete.</t>
  </si>
  <si>
    <t xml:space="preserve">160 A </t>
  </si>
  <si>
    <t>S&amp;F connecting and commissioning independent mounting of MCCB enclosure  suitable for MCCB's  up to 250A in surface/recess I/c  cutting the wall and making good the same in case of recessed (Cat No CS-CNM0100021 C &amp; S or approved equivalent make) as reqd.</t>
  </si>
  <si>
    <t>Supplying  of one no. 3.5 x  120.0 sqmm PVC insulated, XLPE steel armoured aluminium conductor power cable of grade 1.1 kV  as required complete in following manners.</t>
  </si>
  <si>
    <t xml:space="preserve">Laying of one number PVC insulated and PVC sheathed / XLPE power cable of 1.1 KV grade of following size direct in ground including excavation, sand cushioning, protective covering and refilling the trench etc as required. </t>
  </si>
  <si>
    <t xml:space="preserve">Above 95 sq. mm and upto 185 sq. mm </t>
  </si>
  <si>
    <t xml:space="preserve">Laying of one number PVC insulated and PVC sheathed / XLPE power cable of 1.1 KV grade of following size in the existing RCC/ HUME/ METAL pipe as required. </t>
  </si>
  <si>
    <t xml:space="preserve">Laying of one number PVC insulated and PVC sheathed / XLPE power cable of 1.1 KV grade of following size in the existing masonry open duct as required. </t>
  </si>
  <si>
    <t xml:space="preserve">Laying and fixing of one number PVC insulated and PVC sheathed / XLPE power cable of 1.1 KV grade of following size on wall surface as required. </t>
  </si>
  <si>
    <t xml:space="preserve">Above 95 sq. mm and upto 185 sq. mm (clamped with 25/40x3mm MS flat clamp) </t>
  </si>
  <si>
    <t xml:space="preserve">Providing, laying and fixing following dia G.l. pipe (medium class) in ground complete with G.l. fittings including trenching (75 cm deep)and re-filling etc as required </t>
  </si>
  <si>
    <t xml:space="preserve">50 mm dia </t>
  </si>
  <si>
    <t xml:space="preserve">80 mm dia </t>
  </si>
  <si>
    <t xml:space="preserve">Supplying and making end termination with brass compression gland and aluminium lugs for following size of PVC insulated and PVC sheathed / XLPE aluminium conductor cable of 1.1 KV grade as required. </t>
  </si>
  <si>
    <t xml:space="preserve">3½ X120 sq. mm (45mm) </t>
  </si>
  <si>
    <t xml:space="preserve">Supplying and fixing connecting and commissioning of AC  230/250 volts, 50 HZ, 250 mm sweep fresh air fan  including providing  nuts, bolts, mounting frame and other accessories etc.  complete  </t>
  </si>
  <si>
    <t>Supplying and fixing 32 amps, 415 volts, 3P+N+E industrial type, socket outlet, with 5 pin metal enclosed plug top along with 32 amps ' C ' series four pole MCB, in the sheet steel enclosure, on surface or in recess, with chained metal cover for the socket as required complete.</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</si>
  <si>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</si>
  <si>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S &amp; F metal enclosure suitable for DP/TPN  MCB / DP ELCB on surface or recessed etc as reqd.</t>
  </si>
  <si>
    <t>Supplying and fixing  63 amps rating, double pole 240 volt RCCB having a sensitivity circuit 300 mA in the existing MCB DB complete with connections, testing and commissioning etc. as required.</t>
  </si>
  <si>
    <t>Supply &amp; Laying of  32 mm dia, 8Kg / cm², minimum 2.0 mm thick HDPE pipe, ISI mark in following manners as required complete.</t>
  </si>
  <si>
    <t xml:space="preserve"> in ground I/c excavation, sand cushioning, protective covering and refixing the trench etc as reqd</t>
  </si>
  <si>
    <t xml:space="preserve"> In Pipe</t>
  </si>
  <si>
    <t xml:space="preserve"> On Surface</t>
  </si>
  <si>
    <t xml:space="preserve"> in open duct</t>
  </si>
  <si>
    <t>Supply, Installation, Testing and Commissioning of 1200 mm sweep, BEE 5 star rated, ceiling fan with Brush Less Direct Current (BLDC) Motor, class of insulation: B, 3 nos. blades, 30 cm long down rod, 2 nos. canopies, shackle kit, safety rope, copper winding, Power Factor not less than 0.9, Service Value (CM/M/W) minimum 6.00, Air delivery minimum 210 Cum/Min , 350 RPM (tolerance as per IS : 374-2019),THD less than 10%, remote or electronic regulator unit for speed control and all remaining accessories including safety pin, nut bolts, washers, temperature rise=75 degree C (max.), insulation resistance more than 2 mega ohm, suitable for 230 V, 50 Hz, single phase ACSupply, earthing etc. complete as required.</t>
  </si>
  <si>
    <t xml:space="preserve">Supplying and fixing Cable End Box (Loose Wire Box) suitable for following single pole and neutral, sheet steel, MCB distribution board, 240 Volts, on surface/ recess, complete with testing and commissioning etc. as required. </t>
  </si>
  <si>
    <t xml:space="preserve">For 14 way, Double door SPN MCBDB </t>
  </si>
  <si>
    <t xml:space="preserve">Supplying and fixing Cable End Box (Loose Wire Box) suitable for following triple pole and neutral, sheet steel, MCB distribution board, 415 Volts, on surface/ recess, complete with testing and commissioning etc.as required. </t>
  </si>
  <si>
    <t xml:space="preserve">For 8 way, Double door TPN MCBDB </t>
  </si>
  <si>
    <t xml:space="preserve">Supplying and fixing Cable End Box (Loose Wire Box) suitable for triple pole and neutral, sheet steel, Vertical MCB distribution board, 415 Volts, on surface/ recess, complete with testing and commissioning etc. as required. </t>
  </si>
  <si>
    <t>Point</t>
  </si>
  <si>
    <t>Metre</t>
  </si>
  <si>
    <t>Meter</t>
  </si>
  <si>
    <t xml:space="preserve">No.  </t>
  </si>
  <si>
    <t>Nos.</t>
  </si>
  <si>
    <t>No.</t>
  </si>
  <si>
    <t>Name of Work: Construction of New KRIOS Facility at IIT Kanpur (SH: Electrical works).</t>
  </si>
  <si>
    <t>Tender Inviting Authority: Executive Engineer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</si>
  <si>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</si>
  <si>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</si>
  <si>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</si>
  <si>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</si>
  <si>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</si>
  <si>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</si>
  <si>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</si>
  <si>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</si>
  <si>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</si>
  <si>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</si>
  <si>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</si>
  <si>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</si>
  <si>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</si>
  <si>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</si>
  <si>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</si>
  <si>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</si>
  <si>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</si>
  <si>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</si>
  <si>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</si>
  <si>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</si>
  <si>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</si>
  <si>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</si>
  <si>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</si>
  <si>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</si>
  <si>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</si>
  <si>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</si>
  <si>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</si>
  <si>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</si>
  <si>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</si>
  <si>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</si>
  <si>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</si>
  <si>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</si>
  <si>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</si>
  <si>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</si>
  <si>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</si>
  <si>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</si>
  <si>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</si>
  <si>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</si>
  <si>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</si>
  <si>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</si>
  <si>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</si>
  <si>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</si>
  <si>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</si>
  <si>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</si>
  <si>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</si>
  <si>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</si>
  <si>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</si>
  <si>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</si>
  <si>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</si>
  <si>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</si>
  <si>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</si>
  <si>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</si>
  <si>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</si>
  <si>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</si>
  <si>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</si>
  <si>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</si>
  <si>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</si>
  <si>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</si>
  <si>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</si>
  <si>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</si>
  <si>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</si>
  <si>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</si>
  <si>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</si>
  <si>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</si>
  <si>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</si>
  <si>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</si>
  <si>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</si>
  <si>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</si>
  <si>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</si>
  <si>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</si>
  <si>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</si>
  <si>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</si>
  <si>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</si>
  <si>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</si>
  <si>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</si>
  <si>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</si>
  <si>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</si>
  <si>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</si>
  <si>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</si>
  <si>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</si>
  <si>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</si>
  <si>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</si>
  <si>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</si>
  <si>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</si>
  <si>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</si>
  <si>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</si>
  <si>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</si>
  <si>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</si>
  <si>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</si>
  <si>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</si>
  <si>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</si>
  <si>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</si>
  <si>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</si>
  <si>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</si>
  <si>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</si>
  <si>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</si>
  <si>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</si>
  <si>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</si>
  <si>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</si>
  <si>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</si>
  <si>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</si>
  <si>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</si>
  <si>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</si>
  <si>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</si>
  <si>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</si>
  <si>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</si>
  <si>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</si>
  <si>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</si>
  <si>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</si>
  <si>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</si>
  <si>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</si>
  <si>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</si>
  <si>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</si>
  <si>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</si>
  <si>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</si>
  <si>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</si>
  <si>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</si>
  <si>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</si>
  <si>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</si>
  <si>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</si>
  <si>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</si>
  <si>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</si>
  <si>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</si>
  <si>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</si>
  <si>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</si>
  <si>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</si>
  <si>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Contract No:       31/Elect/2022/339         Dated: 24.11.2022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</si>
</sst>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1"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3" fillId="0" borderId="11" xfId="59" applyNumberFormat="1" applyFont="1" applyFill="1" applyBorder="1" applyAlignment="1">
      <alignment vertical="top"/>
      <protection/>
    </xf>
    <xf numFmtId="10" fontId="74"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xf>
    <xf numFmtId="0" fontId="17" fillId="0" borderId="11" xfId="0" applyFont="1" applyFill="1" applyBorder="1" applyAlignment="1">
      <alignment horizontal="center" vertical="top"/>
    </xf>
    <xf numFmtId="0" fontId="75" fillId="0" borderId="11" xfId="0" applyFont="1" applyFill="1" applyBorder="1" applyAlignment="1">
      <alignment horizontal="justify" vertical="justify" wrapText="1"/>
    </xf>
    <xf numFmtId="2" fontId="75" fillId="0" borderId="11" xfId="0" applyNumberFormat="1" applyFont="1" applyFill="1" applyBorder="1" applyAlignment="1">
      <alignment horizontal="center" vertical="top"/>
    </xf>
    <xf numFmtId="0" fontId="75" fillId="0" borderId="11" xfId="0" applyFont="1" applyFill="1" applyBorder="1" applyAlignment="1">
      <alignment horizontal="center" vertical="top"/>
    </xf>
    <xf numFmtId="0" fontId="17" fillId="0" borderId="11" xfId="0" applyFont="1" applyFill="1" applyBorder="1" applyAlignment="1">
      <alignment horizontal="justify" vertical="justify" wrapText="1"/>
    </xf>
    <xf numFmtId="0" fontId="17" fillId="0" borderId="11" xfId="0" applyFont="1" applyFill="1" applyBorder="1" applyAlignment="1">
      <alignment horizontal="left"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47"/>
  <sheetViews>
    <sheetView showGridLines="0" showZeros="0" zoomScale="75" zoomScaleNormal="75" zoomScalePageLayoutView="0" workbookViewId="0" topLeftCell="A1">
      <selection activeCell="E147" sqref="E147"/>
    </sheetView>
  </sheetViews>
  <sheetFormatPr defaultColWidth="9.140625" defaultRowHeight="15"/>
  <cols>
    <col min="1" max="1" width="14.8515625" style="27" customWidth="1"/>
    <col min="2" max="2" width="44.57421875" style="27" customWidth="1"/>
    <col min="3" max="3" width="18.71093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29" t="s">
        <v>3</v>
      </c>
      <c r="B2" s="29" t="s">
        <v>44</v>
      </c>
      <c r="C2" s="29" t="s">
        <v>4</v>
      </c>
      <c r="D2" s="29" t="s">
        <v>5</v>
      </c>
      <c r="E2" s="29"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84" t="s">
        <v>187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75" customHeight="1">
      <c r="A5" s="84" t="s">
        <v>186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75" customHeight="1">
      <c r="A6" s="84" t="s">
        <v>314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8.5" customHeight="1">
      <c r="A8" s="30" t="s">
        <v>50</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51</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57.5">
      <c r="A13" s="33">
        <v>1</v>
      </c>
      <c r="B13" s="69" t="s">
        <v>54</v>
      </c>
      <c r="C13" s="34" t="s">
        <v>33</v>
      </c>
      <c r="D13" s="67"/>
      <c r="E13" s="68"/>
      <c r="F13" s="35"/>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1.01</v>
      </c>
      <c r="IF13" s="21" t="s">
        <v>36</v>
      </c>
      <c r="IG13" s="21" t="s">
        <v>33</v>
      </c>
      <c r="IH13" s="21">
        <v>123.223</v>
      </c>
      <c r="II13" s="21" t="s">
        <v>34</v>
      </c>
    </row>
    <row r="14" spans="1:243" s="20" customFormat="1" ht="28.5">
      <c r="A14" s="33">
        <v>1.1</v>
      </c>
      <c r="B14" s="69" t="s">
        <v>55</v>
      </c>
      <c r="C14" s="34" t="s">
        <v>38</v>
      </c>
      <c r="D14" s="70">
        <v>49</v>
      </c>
      <c r="E14" s="71" t="s">
        <v>180</v>
      </c>
      <c r="F14" s="58">
        <v>1618</v>
      </c>
      <c r="G14" s="22"/>
      <c r="H14" s="22"/>
      <c r="I14" s="35" t="s">
        <v>35</v>
      </c>
      <c r="J14" s="16">
        <f>IF(I14="Less(-)",-1,1)</f>
        <v>1</v>
      </c>
      <c r="K14" s="17" t="s">
        <v>45</v>
      </c>
      <c r="L14" s="17" t="s">
        <v>6</v>
      </c>
      <c r="M14" s="42"/>
      <c r="N14" s="22"/>
      <c r="O14" s="22"/>
      <c r="P14" s="41"/>
      <c r="Q14" s="22"/>
      <c r="R14" s="22"/>
      <c r="S14" s="41"/>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59">
        <f>total_amount_ba($B$2,$D$2,D14,F14,J14,K14,M14)</f>
        <v>79282</v>
      </c>
      <c r="BB14" s="65">
        <f aca="true" t="shared" si="0" ref="BB14:BB72">BA14+SUM(N14:AZ14)</f>
        <v>79282</v>
      </c>
      <c r="BC14" s="40" t="str">
        <f aca="true" t="shared" si="1" ref="BC14:BC72">SpellNumber(L14,BB14)</f>
        <v>INR  Seventy Nine Thousand Two Hundred &amp; Eighty Two  Only</v>
      </c>
      <c r="IE14" s="21">
        <v>1.02</v>
      </c>
      <c r="IF14" s="21" t="s">
        <v>37</v>
      </c>
      <c r="IG14" s="21" t="s">
        <v>38</v>
      </c>
      <c r="IH14" s="21">
        <v>213</v>
      </c>
      <c r="II14" s="21" t="s">
        <v>34</v>
      </c>
    </row>
    <row r="15" spans="1:243" s="20" customFormat="1" ht="157.5">
      <c r="A15" s="33">
        <v>2</v>
      </c>
      <c r="B15" s="69" t="s">
        <v>56</v>
      </c>
      <c r="C15" s="34" t="s">
        <v>39</v>
      </c>
      <c r="D15" s="67"/>
      <c r="E15" s="68"/>
      <c r="F15" s="35">
        <v>0</v>
      </c>
      <c r="G15" s="15"/>
      <c r="H15" s="15"/>
      <c r="I15" s="35"/>
      <c r="J15" s="16"/>
      <c r="K15" s="17"/>
      <c r="L15" s="17"/>
      <c r="M15" s="18"/>
      <c r="N15" s="19"/>
      <c r="O15" s="19"/>
      <c r="P15" s="36"/>
      <c r="Q15" s="19"/>
      <c r="R15" s="19"/>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1">
        <v>2</v>
      </c>
      <c r="IF15" s="21" t="s">
        <v>32</v>
      </c>
      <c r="IG15" s="21" t="s">
        <v>39</v>
      </c>
      <c r="IH15" s="21">
        <v>10</v>
      </c>
      <c r="II15" s="21" t="s">
        <v>34</v>
      </c>
    </row>
    <row r="16" spans="1:243" s="20" customFormat="1" ht="28.5">
      <c r="A16" s="33">
        <v>2.1</v>
      </c>
      <c r="B16" s="69" t="s">
        <v>55</v>
      </c>
      <c r="C16" s="34" t="s">
        <v>41</v>
      </c>
      <c r="D16" s="70">
        <v>12</v>
      </c>
      <c r="E16" s="71" t="s">
        <v>180</v>
      </c>
      <c r="F16" s="58">
        <v>959</v>
      </c>
      <c r="G16" s="22"/>
      <c r="H16" s="22"/>
      <c r="I16" s="35" t="s">
        <v>35</v>
      </c>
      <c r="J16" s="16">
        <f>IF(I16="Less(-)",-1,1)</f>
        <v>1</v>
      </c>
      <c r="K16" s="17" t="s">
        <v>45</v>
      </c>
      <c r="L16" s="17" t="s">
        <v>6</v>
      </c>
      <c r="M16" s="42"/>
      <c r="N16" s="22"/>
      <c r="O16" s="22"/>
      <c r="P16" s="41"/>
      <c r="Q16" s="22"/>
      <c r="R16" s="22"/>
      <c r="S16" s="41"/>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59">
        <f>total_amount_ba($B$2,$D$2,D16,F16,J16,K16,M16)</f>
        <v>11508</v>
      </c>
      <c r="BB16" s="65">
        <f t="shared" si="0"/>
        <v>11508</v>
      </c>
      <c r="BC16" s="40" t="str">
        <f t="shared" si="1"/>
        <v>INR  Eleven Thousand Five Hundred &amp; Eight  Only</v>
      </c>
      <c r="IE16" s="21">
        <v>3</v>
      </c>
      <c r="IF16" s="21" t="s">
        <v>40</v>
      </c>
      <c r="IG16" s="21" t="s">
        <v>41</v>
      </c>
      <c r="IH16" s="21">
        <v>10</v>
      </c>
      <c r="II16" s="21" t="s">
        <v>34</v>
      </c>
    </row>
    <row r="17" spans="1:243" s="20" customFormat="1" ht="94.5">
      <c r="A17" s="33">
        <v>3</v>
      </c>
      <c r="B17" s="69" t="s">
        <v>57</v>
      </c>
      <c r="C17" s="34" t="s">
        <v>42</v>
      </c>
      <c r="D17" s="67"/>
      <c r="E17" s="68"/>
      <c r="F17" s="35">
        <v>0</v>
      </c>
      <c r="G17" s="15"/>
      <c r="H17" s="15"/>
      <c r="I17" s="35"/>
      <c r="J17" s="16"/>
      <c r="K17" s="17"/>
      <c r="L17" s="17"/>
      <c r="M17" s="18"/>
      <c r="N17" s="19"/>
      <c r="O17" s="19"/>
      <c r="P17" s="36"/>
      <c r="Q17" s="19"/>
      <c r="R17" s="19"/>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39"/>
      <c r="BC17" s="40"/>
      <c r="IE17" s="21">
        <v>1.01</v>
      </c>
      <c r="IF17" s="21" t="s">
        <v>36</v>
      </c>
      <c r="IG17" s="21" t="s">
        <v>33</v>
      </c>
      <c r="IH17" s="21">
        <v>123.223</v>
      </c>
      <c r="II17" s="21" t="s">
        <v>34</v>
      </c>
    </row>
    <row r="18" spans="1:243" s="20" customFormat="1" ht="31.5">
      <c r="A18" s="33">
        <v>3.1</v>
      </c>
      <c r="B18" s="69" t="s">
        <v>58</v>
      </c>
      <c r="C18" s="34" t="s">
        <v>188</v>
      </c>
      <c r="D18" s="70">
        <v>150</v>
      </c>
      <c r="E18" s="71" t="s">
        <v>181</v>
      </c>
      <c r="F18" s="58">
        <v>287</v>
      </c>
      <c r="G18" s="22"/>
      <c r="H18" s="22"/>
      <c r="I18" s="35" t="s">
        <v>35</v>
      </c>
      <c r="J18" s="16">
        <f aca="true" t="shared" si="2" ref="J18:J23">IF(I18="Less(-)",-1,1)</f>
        <v>1</v>
      </c>
      <c r="K18" s="17" t="s">
        <v>45</v>
      </c>
      <c r="L18" s="17" t="s">
        <v>6</v>
      </c>
      <c r="M18" s="42"/>
      <c r="N18" s="22"/>
      <c r="O18" s="22"/>
      <c r="P18" s="41"/>
      <c r="Q18" s="22"/>
      <c r="R18" s="22"/>
      <c r="S18" s="41"/>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43"/>
      <c r="AV18" s="37"/>
      <c r="AW18" s="37"/>
      <c r="AX18" s="37"/>
      <c r="AY18" s="37"/>
      <c r="AZ18" s="37"/>
      <c r="BA18" s="59">
        <f aca="true" t="shared" si="3" ref="BA18:BA23">total_amount_ba($B$2,$D$2,D18,F18,J18,K18,M18)</f>
        <v>43050</v>
      </c>
      <c r="BB18" s="65">
        <f aca="true" t="shared" si="4" ref="BB18:BB26">BA18+SUM(N18:AZ18)</f>
        <v>43050</v>
      </c>
      <c r="BC18" s="40" t="str">
        <f aca="true" t="shared" si="5" ref="BC18:BC26">SpellNumber(L18,BB18)</f>
        <v>INR  Forty Three Thousand  &amp;Fifty  Only</v>
      </c>
      <c r="IE18" s="21">
        <v>1.02</v>
      </c>
      <c r="IF18" s="21" t="s">
        <v>37</v>
      </c>
      <c r="IG18" s="21" t="s">
        <v>38</v>
      </c>
      <c r="IH18" s="21">
        <v>213</v>
      </c>
      <c r="II18" s="21" t="s">
        <v>34</v>
      </c>
    </row>
    <row r="19" spans="1:243" s="20" customFormat="1" ht="31.5">
      <c r="A19" s="33">
        <v>3.2</v>
      </c>
      <c r="B19" s="69" t="s">
        <v>59</v>
      </c>
      <c r="C19" s="34" t="s">
        <v>189</v>
      </c>
      <c r="D19" s="70">
        <v>350</v>
      </c>
      <c r="E19" s="71" t="s">
        <v>181</v>
      </c>
      <c r="F19" s="58">
        <v>375</v>
      </c>
      <c r="G19" s="22"/>
      <c r="H19" s="22"/>
      <c r="I19" s="35" t="s">
        <v>35</v>
      </c>
      <c r="J19" s="16">
        <f t="shared" si="2"/>
        <v>1</v>
      </c>
      <c r="K19" s="17" t="s">
        <v>45</v>
      </c>
      <c r="L19" s="17" t="s">
        <v>6</v>
      </c>
      <c r="M19" s="42"/>
      <c r="N19" s="22"/>
      <c r="O19" s="22"/>
      <c r="P19" s="41"/>
      <c r="Q19" s="22"/>
      <c r="R19" s="22"/>
      <c r="S19" s="41"/>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59">
        <f t="shared" si="3"/>
        <v>131250</v>
      </c>
      <c r="BB19" s="65">
        <f t="shared" si="4"/>
        <v>131250</v>
      </c>
      <c r="BC19" s="40" t="str">
        <f t="shared" si="5"/>
        <v>INR  One Lakh Thirty One Thousand Two Hundred &amp; Fifty  Only</v>
      </c>
      <c r="IE19" s="21">
        <v>2</v>
      </c>
      <c r="IF19" s="21" t="s">
        <v>32</v>
      </c>
      <c r="IG19" s="21" t="s">
        <v>39</v>
      </c>
      <c r="IH19" s="21">
        <v>10</v>
      </c>
      <c r="II19" s="21" t="s">
        <v>34</v>
      </c>
    </row>
    <row r="20" spans="1:243" s="20" customFormat="1" ht="31.5">
      <c r="A20" s="33">
        <v>3.3</v>
      </c>
      <c r="B20" s="69" t="s">
        <v>60</v>
      </c>
      <c r="C20" s="34" t="s">
        <v>190</v>
      </c>
      <c r="D20" s="70">
        <v>45</v>
      </c>
      <c r="E20" s="71" t="s">
        <v>181</v>
      </c>
      <c r="F20" s="58">
        <v>826</v>
      </c>
      <c r="G20" s="22"/>
      <c r="H20" s="22"/>
      <c r="I20" s="35" t="s">
        <v>35</v>
      </c>
      <c r="J20" s="16">
        <f t="shared" si="2"/>
        <v>1</v>
      </c>
      <c r="K20" s="17" t="s">
        <v>45</v>
      </c>
      <c r="L20" s="17" t="s">
        <v>6</v>
      </c>
      <c r="M20" s="42"/>
      <c r="N20" s="22"/>
      <c r="O20" s="22"/>
      <c r="P20" s="41"/>
      <c r="Q20" s="22"/>
      <c r="R20" s="22"/>
      <c r="S20" s="41"/>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59">
        <f t="shared" si="3"/>
        <v>37170</v>
      </c>
      <c r="BB20" s="65">
        <f t="shared" si="4"/>
        <v>37170</v>
      </c>
      <c r="BC20" s="40" t="str">
        <f t="shared" si="5"/>
        <v>INR  Thirty Seven Thousand One Hundred &amp; Seventy  Only</v>
      </c>
      <c r="IE20" s="21">
        <v>3</v>
      </c>
      <c r="IF20" s="21" t="s">
        <v>40</v>
      </c>
      <c r="IG20" s="21" t="s">
        <v>41</v>
      </c>
      <c r="IH20" s="21">
        <v>10</v>
      </c>
      <c r="II20" s="21" t="s">
        <v>34</v>
      </c>
    </row>
    <row r="21" spans="1:243" s="20" customFormat="1" ht="31.5">
      <c r="A21" s="33">
        <v>3.4</v>
      </c>
      <c r="B21" s="69" t="s">
        <v>61</v>
      </c>
      <c r="C21" s="34" t="s">
        <v>191</v>
      </c>
      <c r="D21" s="70">
        <v>30</v>
      </c>
      <c r="E21" s="71" t="s">
        <v>181</v>
      </c>
      <c r="F21" s="58">
        <v>810</v>
      </c>
      <c r="G21" s="22"/>
      <c r="H21" s="22"/>
      <c r="I21" s="35" t="s">
        <v>35</v>
      </c>
      <c r="J21" s="16">
        <f t="shared" si="2"/>
        <v>1</v>
      </c>
      <c r="K21" s="17" t="s">
        <v>45</v>
      </c>
      <c r="L21" s="17" t="s">
        <v>6</v>
      </c>
      <c r="M21" s="42"/>
      <c r="N21" s="22"/>
      <c r="O21" s="22"/>
      <c r="P21" s="41"/>
      <c r="Q21" s="22"/>
      <c r="R21" s="22"/>
      <c r="S21" s="41"/>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59">
        <f t="shared" si="3"/>
        <v>24300</v>
      </c>
      <c r="BB21" s="65">
        <f t="shared" si="4"/>
        <v>24300</v>
      </c>
      <c r="BC21" s="40" t="str">
        <f t="shared" si="5"/>
        <v>INR  Twenty Four Thousand Three Hundred    Only</v>
      </c>
      <c r="IE21" s="21">
        <v>1.01</v>
      </c>
      <c r="IF21" s="21" t="s">
        <v>36</v>
      </c>
      <c r="IG21" s="21" t="s">
        <v>33</v>
      </c>
      <c r="IH21" s="21">
        <v>123.223</v>
      </c>
      <c r="II21" s="21" t="s">
        <v>34</v>
      </c>
    </row>
    <row r="22" spans="1:243" s="20" customFormat="1" ht="31.5">
      <c r="A22" s="33">
        <v>3.5</v>
      </c>
      <c r="B22" s="69" t="s">
        <v>62</v>
      </c>
      <c r="C22" s="34" t="s">
        <v>192</v>
      </c>
      <c r="D22" s="70">
        <v>75</v>
      </c>
      <c r="E22" s="71" t="s">
        <v>181</v>
      </c>
      <c r="F22" s="58">
        <v>1022</v>
      </c>
      <c r="G22" s="22"/>
      <c r="H22" s="22"/>
      <c r="I22" s="35" t="s">
        <v>35</v>
      </c>
      <c r="J22" s="16">
        <f t="shared" si="2"/>
        <v>1</v>
      </c>
      <c r="K22" s="17" t="s">
        <v>45</v>
      </c>
      <c r="L22" s="17" t="s">
        <v>6</v>
      </c>
      <c r="M22" s="42"/>
      <c r="N22" s="22"/>
      <c r="O22" s="22"/>
      <c r="P22" s="41"/>
      <c r="Q22" s="22"/>
      <c r="R22" s="22"/>
      <c r="S22" s="41"/>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59">
        <f t="shared" si="3"/>
        <v>76650</v>
      </c>
      <c r="BB22" s="65">
        <f t="shared" si="4"/>
        <v>76650</v>
      </c>
      <c r="BC22" s="40" t="str">
        <f t="shared" si="5"/>
        <v>INR  Seventy Six Thousand Six Hundred &amp; Fifty  Only</v>
      </c>
      <c r="IE22" s="21">
        <v>1.02</v>
      </c>
      <c r="IF22" s="21" t="s">
        <v>37</v>
      </c>
      <c r="IG22" s="21" t="s">
        <v>38</v>
      </c>
      <c r="IH22" s="21">
        <v>213</v>
      </c>
      <c r="II22" s="21" t="s">
        <v>34</v>
      </c>
    </row>
    <row r="23" spans="1:243" s="20" customFormat="1" ht="31.5">
      <c r="A23" s="33">
        <v>3.6</v>
      </c>
      <c r="B23" s="69" t="s">
        <v>63</v>
      </c>
      <c r="C23" s="34" t="s">
        <v>193</v>
      </c>
      <c r="D23" s="70">
        <v>50</v>
      </c>
      <c r="E23" s="71" t="s">
        <v>181</v>
      </c>
      <c r="F23" s="58">
        <v>1442</v>
      </c>
      <c r="G23" s="22"/>
      <c r="H23" s="22"/>
      <c r="I23" s="35" t="s">
        <v>35</v>
      </c>
      <c r="J23" s="16">
        <f t="shared" si="2"/>
        <v>1</v>
      </c>
      <c r="K23" s="17" t="s">
        <v>45</v>
      </c>
      <c r="L23" s="17" t="s">
        <v>6</v>
      </c>
      <c r="M23" s="42"/>
      <c r="N23" s="22"/>
      <c r="O23" s="22"/>
      <c r="P23" s="41"/>
      <c r="Q23" s="22"/>
      <c r="R23" s="22"/>
      <c r="S23" s="41"/>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59">
        <f t="shared" si="3"/>
        <v>72100</v>
      </c>
      <c r="BB23" s="65">
        <f t="shared" si="4"/>
        <v>72100</v>
      </c>
      <c r="BC23" s="40" t="str">
        <f t="shared" si="5"/>
        <v>INR  Seventy Two Thousand One Hundred    Only</v>
      </c>
      <c r="IE23" s="21">
        <v>2</v>
      </c>
      <c r="IF23" s="21" t="s">
        <v>32</v>
      </c>
      <c r="IG23" s="21" t="s">
        <v>39</v>
      </c>
      <c r="IH23" s="21">
        <v>10</v>
      </c>
      <c r="II23" s="21" t="s">
        <v>34</v>
      </c>
    </row>
    <row r="24" spans="1:243" s="20" customFormat="1" ht="78.75">
      <c r="A24" s="33">
        <v>4</v>
      </c>
      <c r="B24" s="69" t="s">
        <v>64</v>
      </c>
      <c r="C24" s="34" t="s">
        <v>194</v>
      </c>
      <c r="D24" s="67"/>
      <c r="E24" s="68"/>
      <c r="F24" s="35">
        <v>0</v>
      </c>
      <c r="G24" s="15"/>
      <c r="H24" s="15"/>
      <c r="I24" s="35"/>
      <c r="J24" s="16"/>
      <c r="K24" s="17"/>
      <c r="L24" s="17"/>
      <c r="M24" s="18"/>
      <c r="N24" s="19"/>
      <c r="O24" s="19"/>
      <c r="P24" s="36"/>
      <c r="Q24" s="19"/>
      <c r="R24" s="19"/>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1">
        <v>1.01</v>
      </c>
      <c r="IF24" s="21" t="s">
        <v>36</v>
      </c>
      <c r="IG24" s="21" t="s">
        <v>33</v>
      </c>
      <c r="IH24" s="21">
        <v>123.223</v>
      </c>
      <c r="II24" s="21" t="s">
        <v>34</v>
      </c>
    </row>
    <row r="25" spans="1:243" s="20" customFormat="1" ht="15.75">
      <c r="A25" s="33">
        <v>4.1</v>
      </c>
      <c r="B25" s="69" t="s">
        <v>65</v>
      </c>
      <c r="C25" s="34" t="s">
        <v>195</v>
      </c>
      <c r="D25" s="70">
        <v>100</v>
      </c>
      <c r="E25" s="71" t="s">
        <v>181</v>
      </c>
      <c r="F25" s="58">
        <v>61</v>
      </c>
      <c r="G25" s="22"/>
      <c r="H25" s="22"/>
      <c r="I25" s="35" t="s">
        <v>35</v>
      </c>
      <c r="J25" s="16">
        <f aca="true" t="shared" si="6" ref="J25:J30">IF(I25="Less(-)",-1,1)</f>
        <v>1</v>
      </c>
      <c r="K25" s="17" t="s">
        <v>45</v>
      </c>
      <c r="L25" s="17" t="s">
        <v>6</v>
      </c>
      <c r="M25" s="42"/>
      <c r="N25" s="22"/>
      <c r="O25" s="22"/>
      <c r="P25" s="41"/>
      <c r="Q25" s="22"/>
      <c r="R25" s="22"/>
      <c r="S25" s="41"/>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59">
        <f aca="true" t="shared" si="7" ref="BA25:BA30">total_amount_ba($B$2,$D$2,D25,F25,J25,K25,M25)</f>
        <v>6100</v>
      </c>
      <c r="BB25" s="65">
        <f t="shared" si="4"/>
        <v>6100</v>
      </c>
      <c r="BC25" s="40" t="str">
        <f t="shared" si="5"/>
        <v>INR  Six Thousand One Hundred    Only</v>
      </c>
      <c r="IE25" s="21">
        <v>1.02</v>
      </c>
      <c r="IF25" s="21" t="s">
        <v>37</v>
      </c>
      <c r="IG25" s="21" t="s">
        <v>38</v>
      </c>
      <c r="IH25" s="21">
        <v>213</v>
      </c>
      <c r="II25" s="21" t="s">
        <v>34</v>
      </c>
    </row>
    <row r="26" spans="1:243" s="20" customFormat="1" ht="15.75">
      <c r="A26" s="33">
        <v>4.2</v>
      </c>
      <c r="B26" s="69" t="s">
        <v>66</v>
      </c>
      <c r="C26" s="34" t="s">
        <v>196</v>
      </c>
      <c r="D26" s="70">
        <v>100</v>
      </c>
      <c r="E26" s="71" t="s">
        <v>181</v>
      </c>
      <c r="F26" s="58">
        <v>83</v>
      </c>
      <c r="G26" s="22"/>
      <c r="H26" s="22"/>
      <c r="I26" s="35" t="s">
        <v>35</v>
      </c>
      <c r="J26" s="16">
        <f t="shared" si="6"/>
        <v>1</v>
      </c>
      <c r="K26" s="17" t="s">
        <v>45</v>
      </c>
      <c r="L26" s="17" t="s">
        <v>6</v>
      </c>
      <c r="M26" s="42"/>
      <c r="N26" s="22"/>
      <c r="O26" s="22"/>
      <c r="P26" s="41"/>
      <c r="Q26" s="22"/>
      <c r="R26" s="22"/>
      <c r="S26" s="41"/>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59">
        <f t="shared" si="7"/>
        <v>8300</v>
      </c>
      <c r="BB26" s="65">
        <f t="shared" si="4"/>
        <v>8300</v>
      </c>
      <c r="BC26" s="40" t="str">
        <f t="shared" si="5"/>
        <v>INR  Eight Thousand Three Hundred    Only</v>
      </c>
      <c r="IE26" s="21">
        <v>2</v>
      </c>
      <c r="IF26" s="21" t="s">
        <v>32</v>
      </c>
      <c r="IG26" s="21" t="s">
        <v>39</v>
      </c>
      <c r="IH26" s="21">
        <v>10</v>
      </c>
      <c r="II26" s="21" t="s">
        <v>34</v>
      </c>
    </row>
    <row r="27" spans="1:243" s="20" customFormat="1" ht="28.5">
      <c r="A27" s="33">
        <v>4.3</v>
      </c>
      <c r="B27" s="69" t="s">
        <v>67</v>
      </c>
      <c r="C27" s="34" t="s">
        <v>197</v>
      </c>
      <c r="D27" s="70">
        <v>75</v>
      </c>
      <c r="E27" s="71" t="s">
        <v>181</v>
      </c>
      <c r="F27" s="58">
        <v>181</v>
      </c>
      <c r="G27" s="22"/>
      <c r="H27" s="22"/>
      <c r="I27" s="35" t="s">
        <v>35</v>
      </c>
      <c r="J27" s="16">
        <f t="shared" si="6"/>
        <v>1</v>
      </c>
      <c r="K27" s="17" t="s">
        <v>45</v>
      </c>
      <c r="L27" s="17" t="s">
        <v>6</v>
      </c>
      <c r="M27" s="42"/>
      <c r="N27" s="22"/>
      <c r="O27" s="22"/>
      <c r="P27" s="41"/>
      <c r="Q27" s="22"/>
      <c r="R27" s="22"/>
      <c r="S27" s="41"/>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59">
        <f t="shared" si="7"/>
        <v>13575</v>
      </c>
      <c r="BB27" s="65">
        <f t="shared" si="0"/>
        <v>13575</v>
      </c>
      <c r="BC27" s="40" t="str">
        <f t="shared" si="1"/>
        <v>INR  Thirteen Thousand Five Hundred &amp; Seventy Five  Only</v>
      </c>
      <c r="IE27" s="21">
        <v>1.01</v>
      </c>
      <c r="IF27" s="21" t="s">
        <v>36</v>
      </c>
      <c r="IG27" s="21" t="s">
        <v>33</v>
      </c>
      <c r="IH27" s="21">
        <v>123.223</v>
      </c>
      <c r="II27" s="21" t="s">
        <v>34</v>
      </c>
    </row>
    <row r="28" spans="1:243" s="20" customFormat="1" ht="28.5">
      <c r="A28" s="33">
        <v>4.4</v>
      </c>
      <c r="B28" s="69" t="s">
        <v>68</v>
      </c>
      <c r="C28" s="34" t="s">
        <v>198</v>
      </c>
      <c r="D28" s="70">
        <v>10</v>
      </c>
      <c r="E28" s="71" t="s">
        <v>181</v>
      </c>
      <c r="F28" s="58">
        <v>524</v>
      </c>
      <c r="G28" s="22"/>
      <c r="H28" s="22"/>
      <c r="I28" s="35" t="s">
        <v>35</v>
      </c>
      <c r="J28" s="16">
        <f t="shared" si="6"/>
        <v>1</v>
      </c>
      <c r="K28" s="17" t="s">
        <v>45</v>
      </c>
      <c r="L28" s="17" t="s">
        <v>6</v>
      </c>
      <c r="M28" s="42"/>
      <c r="N28" s="22"/>
      <c r="O28" s="22"/>
      <c r="P28" s="41"/>
      <c r="Q28" s="22"/>
      <c r="R28" s="22"/>
      <c r="S28" s="41"/>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43"/>
      <c r="AV28" s="37"/>
      <c r="AW28" s="37"/>
      <c r="AX28" s="37"/>
      <c r="AY28" s="37"/>
      <c r="AZ28" s="37"/>
      <c r="BA28" s="59">
        <f t="shared" si="7"/>
        <v>5240</v>
      </c>
      <c r="BB28" s="65">
        <f t="shared" si="0"/>
        <v>5240</v>
      </c>
      <c r="BC28" s="40" t="str">
        <f t="shared" si="1"/>
        <v>INR  Five Thousand Two Hundred &amp; Forty  Only</v>
      </c>
      <c r="IE28" s="21">
        <v>1.02</v>
      </c>
      <c r="IF28" s="21" t="s">
        <v>37</v>
      </c>
      <c r="IG28" s="21" t="s">
        <v>38</v>
      </c>
      <c r="IH28" s="21">
        <v>213</v>
      </c>
      <c r="II28" s="21" t="s">
        <v>34</v>
      </c>
    </row>
    <row r="29" spans="1:243" s="20" customFormat="1" ht="28.5">
      <c r="A29" s="33">
        <v>4.5</v>
      </c>
      <c r="B29" s="72" t="s">
        <v>69</v>
      </c>
      <c r="C29" s="34" t="s">
        <v>199</v>
      </c>
      <c r="D29" s="73">
        <v>15</v>
      </c>
      <c r="E29" s="74" t="s">
        <v>182</v>
      </c>
      <c r="F29" s="58">
        <v>357</v>
      </c>
      <c r="G29" s="22"/>
      <c r="H29" s="22"/>
      <c r="I29" s="35" t="s">
        <v>35</v>
      </c>
      <c r="J29" s="16">
        <f t="shared" si="6"/>
        <v>1</v>
      </c>
      <c r="K29" s="17" t="s">
        <v>45</v>
      </c>
      <c r="L29" s="17" t="s">
        <v>6</v>
      </c>
      <c r="M29" s="42"/>
      <c r="N29" s="22"/>
      <c r="O29" s="22"/>
      <c r="P29" s="41"/>
      <c r="Q29" s="22"/>
      <c r="R29" s="22"/>
      <c r="S29" s="41"/>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59">
        <f t="shared" si="7"/>
        <v>5355</v>
      </c>
      <c r="BB29" s="65">
        <f t="shared" si="0"/>
        <v>5355</v>
      </c>
      <c r="BC29" s="40" t="str">
        <f t="shared" si="1"/>
        <v>INR  Five Thousand Three Hundred &amp; Fifty Five  Only</v>
      </c>
      <c r="IE29" s="21">
        <v>2</v>
      </c>
      <c r="IF29" s="21" t="s">
        <v>32</v>
      </c>
      <c r="IG29" s="21" t="s">
        <v>39</v>
      </c>
      <c r="IH29" s="21">
        <v>10</v>
      </c>
      <c r="II29" s="21" t="s">
        <v>34</v>
      </c>
    </row>
    <row r="30" spans="1:243" s="20" customFormat="1" ht="28.5">
      <c r="A30" s="33">
        <v>4.6</v>
      </c>
      <c r="B30" s="72" t="s">
        <v>70</v>
      </c>
      <c r="C30" s="34" t="s">
        <v>200</v>
      </c>
      <c r="D30" s="73">
        <v>30</v>
      </c>
      <c r="E30" s="74" t="s">
        <v>182</v>
      </c>
      <c r="F30" s="58">
        <v>539</v>
      </c>
      <c r="G30" s="22"/>
      <c r="H30" s="22"/>
      <c r="I30" s="35" t="s">
        <v>35</v>
      </c>
      <c r="J30" s="16">
        <f t="shared" si="6"/>
        <v>1</v>
      </c>
      <c r="K30" s="17" t="s">
        <v>45</v>
      </c>
      <c r="L30" s="17" t="s">
        <v>6</v>
      </c>
      <c r="M30" s="42"/>
      <c r="N30" s="22"/>
      <c r="O30" s="22"/>
      <c r="P30" s="41"/>
      <c r="Q30" s="22"/>
      <c r="R30" s="22"/>
      <c r="S30" s="41"/>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59">
        <f t="shared" si="7"/>
        <v>16170</v>
      </c>
      <c r="BB30" s="65">
        <f t="shared" si="0"/>
        <v>16170</v>
      </c>
      <c r="BC30" s="40" t="str">
        <f t="shared" si="1"/>
        <v>INR  Sixteen Thousand One Hundred &amp; Seventy  Only</v>
      </c>
      <c r="IE30" s="21">
        <v>3</v>
      </c>
      <c r="IF30" s="21" t="s">
        <v>40</v>
      </c>
      <c r="IG30" s="21" t="s">
        <v>41</v>
      </c>
      <c r="IH30" s="21">
        <v>10</v>
      </c>
      <c r="II30" s="21" t="s">
        <v>34</v>
      </c>
    </row>
    <row r="31" spans="1:243" s="20" customFormat="1" ht="110.25">
      <c r="A31" s="33">
        <v>5</v>
      </c>
      <c r="B31" s="69" t="s">
        <v>71</v>
      </c>
      <c r="C31" s="34" t="s">
        <v>201</v>
      </c>
      <c r="D31" s="67"/>
      <c r="E31" s="68"/>
      <c r="F31" s="35">
        <v>0</v>
      </c>
      <c r="G31" s="15"/>
      <c r="H31" s="15"/>
      <c r="I31" s="35"/>
      <c r="J31" s="16"/>
      <c r="K31" s="17"/>
      <c r="L31" s="17"/>
      <c r="M31" s="18"/>
      <c r="N31" s="19"/>
      <c r="O31" s="19"/>
      <c r="P31" s="36"/>
      <c r="Q31" s="19"/>
      <c r="R31" s="19"/>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8"/>
      <c r="BB31" s="39"/>
      <c r="BC31" s="40"/>
      <c r="IE31" s="21">
        <v>1.01</v>
      </c>
      <c r="IF31" s="21" t="s">
        <v>36</v>
      </c>
      <c r="IG31" s="21" t="s">
        <v>33</v>
      </c>
      <c r="IH31" s="21">
        <v>123.223</v>
      </c>
      <c r="II31" s="21" t="s">
        <v>34</v>
      </c>
    </row>
    <row r="32" spans="1:243" s="20" customFormat="1" ht="28.5">
      <c r="A32" s="33">
        <v>5.1</v>
      </c>
      <c r="B32" s="69" t="s">
        <v>72</v>
      </c>
      <c r="C32" s="34" t="s">
        <v>202</v>
      </c>
      <c r="D32" s="70">
        <v>100</v>
      </c>
      <c r="E32" s="71" t="s">
        <v>181</v>
      </c>
      <c r="F32" s="58">
        <v>195</v>
      </c>
      <c r="G32" s="22"/>
      <c r="H32" s="22"/>
      <c r="I32" s="35" t="s">
        <v>35</v>
      </c>
      <c r="J32" s="16">
        <f>IF(I32="Less(-)",-1,1)</f>
        <v>1</v>
      </c>
      <c r="K32" s="17" t="s">
        <v>45</v>
      </c>
      <c r="L32" s="17" t="s">
        <v>6</v>
      </c>
      <c r="M32" s="42"/>
      <c r="N32" s="22"/>
      <c r="O32" s="22"/>
      <c r="P32" s="41"/>
      <c r="Q32" s="22"/>
      <c r="R32" s="22"/>
      <c r="S32" s="41"/>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59">
        <f>total_amount_ba($B$2,$D$2,D32,F32,J32,K32,M32)</f>
        <v>19500</v>
      </c>
      <c r="BB32" s="65">
        <f t="shared" si="0"/>
        <v>19500</v>
      </c>
      <c r="BC32" s="40" t="str">
        <f t="shared" si="1"/>
        <v>INR  Nineteen Thousand Five Hundred    Only</v>
      </c>
      <c r="IE32" s="21">
        <v>1.02</v>
      </c>
      <c r="IF32" s="21" t="s">
        <v>37</v>
      </c>
      <c r="IG32" s="21" t="s">
        <v>38</v>
      </c>
      <c r="IH32" s="21">
        <v>213</v>
      </c>
      <c r="II32" s="21" t="s">
        <v>34</v>
      </c>
    </row>
    <row r="33" spans="1:243" s="20" customFormat="1" ht="28.5">
      <c r="A33" s="33">
        <v>5.2</v>
      </c>
      <c r="B33" s="69" t="s">
        <v>73</v>
      </c>
      <c r="C33" s="34" t="s">
        <v>203</v>
      </c>
      <c r="D33" s="70">
        <v>200</v>
      </c>
      <c r="E33" s="71" t="s">
        <v>181</v>
      </c>
      <c r="F33" s="58">
        <v>224</v>
      </c>
      <c r="G33" s="22"/>
      <c r="H33" s="22"/>
      <c r="I33" s="35" t="s">
        <v>35</v>
      </c>
      <c r="J33" s="16">
        <f>IF(I33="Less(-)",-1,1)</f>
        <v>1</v>
      </c>
      <c r="K33" s="17" t="s">
        <v>45</v>
      </c>
      <c r="L33" s="17" t="s">
        <v>6</v>
      </c>
      <c r="M33" s="42"/>
      <c r="N33" s="22"/>
      <c r="O33" s="22"/>
      <c r="P33" s="41"/>
      <c r="Q33" s="22"/>
      <c r="R33" s="22"/>
      <c r="S33" s="41"/>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59">
        <f>total_amount_ba($B$2,$D$2,D33,F33,J33,K33,M33)</f>
        <v>44800</v>
      </c>
      <c r="BB33" s="65">
        <f t="shared" si="0"/>
        <v>44800</v>
      </c>
      <c r="BC33" s="40" t="str">
        <f t="shared" si="1"/>
        <v>INR  Forty Four Thousand Eight Hundred    Only</v>
      </c>
      <c r="IE33" s="21">
        <v>2</v>
      </c>
      <c r="IF33" s="21" t="s">
        <v>32</v>
      </c>
      <c r="IG33" s="21" t="s">
        <v>39</v>
      </c>
      <c r="IH33" s="21">
        <v>10</v>
      </c>
      <c r="II33" s="21" t="s">
        <v>34</v>
      </c>
    </row>
    <row r="34" spans="1:243" s="20" customFormat="1" ht="28.5">
      <c r="A34" s="33">
        <v>5.3</v>
      </c>
      <c r="B34" s="69" t="s">
        <v>74</v>
      </c>
      <c r="C34" s="34" t="s">
        <v>204</v>
      </c>
      <c r="D34" s="70">
        <v>50</v>
      </c>
      <c r="E34" s="71" t="s">
        <v>181</v>
      </c>
      <c r="F34" s="58">
        <v>286</v>
      </c>
      <c r="G34" s="22"/>
      <c r="H34" s="22"/>
      <c r="I34" s="35" t="s">
        <v>35</v>
      </c>
      <c r="J34" s="16">
        <f>IF(I34="Less(-)",-1,1)</f>
        <v>1</v>
      </c>
      <c r="K34" s="17" t="s">
        <v>45</v>
      </c>
      <c r="L34" s="17" t="s">
        <v>6</v>
      </c>
      <c r="M34" s="42"/>
      <c r="N34" s="22"/>
      <c r="O34" s="22"/>
      <c r="P34" s="41"/>
      <c r="Q34" s="22"/>
      <c r="R34" s="22"/>
      <c r="S34" s="41"/>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59">
        <f>total_amount_ba($B$2,$D$2,D34,F34,J34,K34,M34)</f>
        <v>14300</v>
      </c>
      <c r="BB34" s="65">
        <f t="shared" si="0"/>
        <v>14300</v>
      </c>
      <c r="BC34" s="40" t="str">
        <f t="shared" si="1"/>
        <v>INR  Fourteen Thousand Three Hundred    Only</v>
      </c>
      <c r="IE34" s="21">
        <v>1.01</v>
      </c>
      <c r="IF34" s="21" t="s">
        <v>36</v>
      </c>
      <c r="IG34" s="21" t="s">
        <v>33</v>
      </c>
      <c r="IH34" s="21">
        <v>123.223</v>
      </c>
      <c r="II34" s="21" t="s">
        <v>34</v>
      </c>
    </row>
    <row r="35" spans="1:243" s="20" customFormat="1" ht="110.25">
      <c r="A35" s="33">
        <v>6</v>
      </c>
      <c r="B35" s="69" t="s">
        <v>75</v>
      </c>
      <c r="C35" s="34" t="s">
        <v>205</v>
      </c>
      <c r="D35" s="70">
        <v>4</v>
      </c>
      <c r="E35" s="71" t="s">
        <v>183</v>
      </c>
      <c r="F35" s="58">
        <v>418</v>
      </c>
      <c r="G35" s="22"/>
      <c r="H35" s="22"/>
      <c r="I35" s="35" t="s">
        <v>35</v>
      </c>
      <c r="J35" s="16">
        <f>IF(I35="Less(-)",-1,1)</f>
        <v>1</v>
      </c>
      <c r="K35" s="17" t="s">
        <v>45</v>
      </c>
      <c r="L35" s="17" t="s">
        <v>6</v>
      </c>
      <c r="M35" s="42"/>
      <c r="N35" s="22"/>
      <c r="O35" s="22"/>
      <c r="P35" s="41"/>
      <c r="Q35" s="22"/>
      <c r="R35" s="22"/>
      <c r="S35" s="41"/>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59">
        <f>total_amount_ba($B$2,$D$2,D35,F35,J35,K35,M35)</f>
        <v>1672</v>
      </c>
      <c r="BB35" s="65">
        <f t="shared" si="0"/>
        <v>1672</v>
      </c>
      <c r="BC35" s="40" t="str">
        <f t="shared" si="1"/>
        <v>INR  One Thousand Six Hundred &amp; Seventy Two  Only</v>
      </c>
      <c r="IE35" s="21">
        <v>1.02</v>
      </c>
      <c r="IF35" s="21" t="s">
        <v>37</v>
      </c>
      <c r="IG35" s="21" t="s">
        <v>38</v>
      </c>
      <c r="IH35" s="21">
        <v>213</v>
      </c>
      <c r="II35" s="21" t="s">
        <v>34</v>
      </c>
    </row>
    <row r="36" spans="1:243" s="20" customFormat="1" ht="110.25">
      <c r="A36" s="33">
        <v>7</v>
      </c>
      <c r="B36" s="69" t="s">
        <v>76</v>
      </c>
      <c r="C36" s="34" t="s">
        <v>206</v>
      </c>
      <c r="D36" s="70">
        <v>19</v>
      </c>
      <c r="E36" s="71" t="s">
        <v>183</v>
      </c>
      <c r="F36" s="58">
        <v>513</v>
      </c>
      <c r="G36" s="22"/>
      <c r="H36" s="22"/>
      <c r="I36" s="35" t="s">
        <v>35</v>
      </c>
      <c r="J36" s="16">
        <f>IF(I36="Less(-)",-1,1)</f>
        <v>1</v>
      </c>
      <c r="K36" s="17" t="s">
        <v>45</v>
      </c>
      <c r="L36" s="17" t="s">
        <v>6</v>
      </c>
      <c r="M36" s="42"/>
      <c r="N36" s="22"/>
      <c r="O36" s="22"/>
      <c r="P36" s="41"/>
      <c r="Q36" s="22"/>
      <c r="R36" s="22"/>
      <c r="S36" s="41"/>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59">
        <f>total_amount_ba($B$2,$D$2,D36,F36,J36,K36,M36)</f>
        <v>9747</v>
      </c>
      <c r="BB36" s="65">
        <f t="shared" si="0"/>
        <v>9747</v>
      </c>
      <c r="BC36" s="40" t="str">
        <f t="shared" si="1"/>
        <v>INR  Nine Thousand Seven Hundred &amp; Forty Seven  Only</v>
      </c>
      <c r="IE36" s="21">
        <v>2</v>
      </c>
      <c r="IF36" s="21" t="s">
        <v>32</v>
      </c>
      <c r="IG36" s="21" t="s">
        <v>39</v>
      </c>
      <c r="IH36" s="21">
        <v>10</v>
      </c>
      <c r="II36" s="21" t="s">
        <v>34</v>
      </c>
    </row>
    <row r="37" spans="1:243" s="20" customFormat="1" ht="63">
      <c r="A37" s="33">
        <v>8</v>
      </c>
      <c r="B37" s="69" t="s">
        <v>77</v>
      </c>
      <c r="C37" s="34" t="s">
        <v>207</v>
      </c>
      <c r="D37" s="70">
        <v>61</v>
      </c>
      <c r="E37" s="71" t="s">
        <v>183</v>
      </c>
      <c r="F37" s="58">
        <v>76</v>
      </c>
      <c r="G37" s="22"/>
      <c r="H37" s="22"/>
      <c r="I37" s="35" t="s">
        <v>35</v>
      </c>
      <c r="J37" s="16">
        <f aca="true" t="shared" si="8" ref="J37:J43">IF(I37="Less(-)",-1,1)</f>
        <v>1</v>
      </c>
      <c r="K37" s="17" t="s">
        <v>45</v>
      </c>
      <c r="L37" s="17" t="s">
        <v>6</v>
      </c>
      <c r="M37" s="42"/>
      <c r="N37" s="22"/>
      <c r="O37" s="22"/>
      <c r="P37" s="41"/>
      <c r="Q37" s="22"/>
      <c r="R37" s="22"/>
      <c r="S37" s="41"/>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59">
        <f aca="true" t="shared" si="9" ref="BA37:BA43">total_amount_ba($B$2,$D$2,D37,F37,J37,K37,M37)</f>
        <v>4636</v>
      </c>
      <c r="BB37" s="65">
        <f aca="true" t="shared" si="10" ref="BB37:BB46">BA37+SUM(N37:AZ37)</f>
        <v>4636</v>
      </c>
      <c r="BC37" s="40" t="str">
        <f aca="true" t="shared" si="11" ref="BC37:BC46">SpellNumber(L37,BB37)</f>
        <v>INR  Four Thousand Six Hundred &amp; Thirty Six  Only</v>
      </c>
      <c r="IE37" s="21">
        <v>1.01</v>
      </c>
      <c r="IF37" s="21" t="s">
        <v>36</v>
      </c>
      <c r="IG37" s="21" t="s">
        <v>33</v>
      </c>
      <c r="IH37" s="21">
        <v>123.223</v>
      </c>
      <c r="II37" s="21" t="s">
        <v>34</v>
      </c>
    </row>
    <row r="38" spans="1:243" s="20" customFormat="1" ht="63">
      <c r="A38" s="33">
        <v>9</v>
      </c>
      <c r="B38" s="69" t="s">
        <v>78</v>
      </c>
      <c r="C38" s="34" t="s">
        <v>208</v>
      </c>
      <c r="D38" s="67"/>
      <c r="E38" s="68"/>
      <c r="F38" s="35">
        <v>0</v>
      </c>
      <c r="G38" s="15"/>
      <c r="H38" s="15"/>
      <c r="I38" s="35"/>
      <c r="J38" s="16"/>
      <c r="K38" s="17"/>
      <c r="L38" s="17"/>
      <c r="M38" s="18"/>
      <c r="N38" s="19"/>
      <c r="O38" s="19"/>
      <c r="P38" s="36"/>
      <c r="Q38" s="19"/>
      <c r="R38" s="19"/>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39"/>
      <c r="BC38" s="40"/>
      <c r="IE38" s="21">
        <v>1.02</v>
      </c>
      <c r="IF38" s="21" t="s">
        <v>37</v>
      </c>
      <c r="IG38" s="21" t="s">
        <v>38</v>
      </c>
      <c r="IH38" s="21">
        <v>213</v>
      </c>
      <c r="II38" s="21" t="s">
        <v>34</v>
      </c>
    </row>
    <row r="39" spans="1:243" s="20" customFormat="1" ht="15.75">
      <c r="A39" s="33">
        <v>9.1</v>
      </c>
      <c r="B39" s="69" t="s">
        <v>79</v>
      </c>
      <c r="C39" s="34" t="s">
        <v>209</v>
      </c>
      <c r="D39" s="70">
        <v>1</v>
      </c>
      <c r="E39" s="71" t="s">
        <v>183</v>
      </c>
      <c r="F39" s="58">
        <v>267</v>
      </c>
      <c r="G39" s="22"/>
      <c r="H39" s="22"/>
      <c r="I39" s="35" t="s">
        <v>35</v>
      </c>
      <c r="J39" s="16">
        <f t="shared" si="8"/>
        <v>1</v>
      </c>
      <c r="K39" s="17" t="s">
        <v>45</v>
      </c>
      <c r="L39" s="17" t="s">
        <v>6</v>
      </c>
      <c r="M39" s="42"/>
      <c r="N39" s="22"/>
      <c r="O39" s="22"/>
      <c r="P39" s="41"/>
      <c r="Q39" s="22"/>
      <c r="R39" s="22"/>
      <c r="S39" s="41"/>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59">
        <f t="shared" si="9"/>
        <v>267</v>
      </c>
      <c r="BB39" s="65">
        <f t="shared" si="10"/>
        <v>267</v>
      </c>
      <c r="BC39" s="40" t="str">
        <f t="shared" si="11"/>
        <v>INR  Two Hundred &amp; Sixty Seven  Only</v>
      </c>
      <c r="IE39" s="21">
        <v>2</v>
      </c>
      <c r="IF39" s="21" t="s">
        <v>32</v>
      </c>
      <c r="IG39" s="21" t="s">
        <v>39</v>
      </c>
      <c r="IH39" s="21">
        <v>10</v>
      </c>
      <c r="II39" s="21" t="s">
        <v>34</v>
      </c>
    </row>
    <row r="40" spans="1:243" s="20" customFormat="1" ht="15.75">
      <c r="A40" s="33">
        <v>9.2</v>
      </c>
      <c r="B40" s="69" t="s">
        <v>80</v>
      </c>
      <c r="C40" s="34" t="s">
        <v>210</v>
      </c>
      <c r="D40" s="70">
        <v>2</v>
      </c>
      <c r="E40" s="71" t="s">
        <v>183</v>
      </c>
      <c r="F40" s="58">
        <v>287</v>
      </c>
      <c r="G40" s="22"/>
      <c r="H40" s="22"/>
      <c r="I40" s="35" t="s">
        <v>35</v>
      </c>
      <c r="J40" s="16">
        <f t="shared" si="8"/>
        <v>1</v>
      </c>
      <c r="K40" s="17" t="s">
        <v>45</v>
      </c>
      <c r="L40" s="17" t="s">
        <v>6</v>
      </c>
      <c r="M40" s="42"/>
      <c r="N40" s="22"/>
      <c r="O40" s="22"/>
      <c r="P40" s="41"/>
      <c r="Q40" s="22"/>
      <c r="R40" s="22"/>
      <c r="S40" s="41"/>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59">
        <f t="shared" si="9"/>
        <v>574</v>
      </c>
      <c r="BB40" s="65">
        <f t="shared" si="10"/>
        <v>574</v>
      </c>
      <c r="BC40" s="40" t="str">
        <f t="shared" si="11"/>
        <v>INR  Five Hundred &amp; Seventy Four  Only</v>
      </c>
      <c r="IE40" s="21">
        <v>3</v>
      </c>
      <c r="IF40" s="21" t="s">
        <v>40</v>
      </c>
      <c r="IG40" s="21" t="s">
        <v>41</v>
      </c>
      <c r="IH40" s="21">
        <v>10</v>
      </c>
      <c r="II40" s="21" t="s">
        <v>34</v>
      </c>
    </row>
    <row r="41" spans="1:243" s="20" customFormat="1" ht="15.75">
      <c r="A41" s="33">
        <v>9.3</v>
      </c>
      <c r="B41" s="69" t="s">
        <v>81</v>
      </c>
      <c r="C41" s="34" t="s">
        <v>211</v>
      </c>
      <c r="D41" s="70">
        <v>1</v>
      </c>
      <c r="E41" s="71" t="s">
        <v>183</v>
      </c>
      <c r="F41" s="58">
        <v>352</v>
      </c>
      <c r="G41" s="22"/>
      <c r="H41" s="22"/>
      <c r="I41" s="35" t="s">
        <v>35</v>
      </c>
      <c r="J41" s="16">
        <f t="shared" si="8"/>
        <v>1</v>
      </c>
      <c r="K41" s="17" t="s">
        <v>45</v>
      </c>
      <c r="L41" s="17" t="s">
        <v>6</v>
      </c>
      <c r="M41" s="42"/>
      <c r="N41" s="22"/>
      <c r="O41" s="22"/>
      <c r="P41" s="41"/>
      <c r="Q41" s="22"/>
      <c r="R41" s="22"/>
      <c r="S41" s="41"/>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59">
        <f t="shared" si="9"/>
        <v>352</v>
      </c>
      <c r="BB41" s="65">
        <f t="shared" si="10"/>
        <v>352</v>
      </c>
      <c r="BC41" s="40" t="str">
        <f t="shared" si="11"/>
        <v>INR  Three Hundred &amp; Fifty Two  Only</v>
      </c>
      <c r="IE41" s="21">
        <v>1.01</v>
      </c>
      <c r="IF41" s="21" t="s">
        <v>36</v>
      </c>
      <c r="IG41" s="21" t="s">
        <v>33</v>
      </c>
      <c r="IH41" s="21">
        <v>123.223</v>
      </c>
      <c r="II41" s="21" t="s">
        <v>34</v>
      </c>
    </row>
    <row r="42" spans="1:243" s="20" customFormat="1" ht="15.75">
      <c r="A42" s="33">
        <v>9.4</v>
      </c>
      <c r="B42" s="69" t="s">
        <v>82</v>
      </c>
      <c r="C42" s="34" t="s">
        <v>212</v>
      </c>
      <c r="D42" s="70">
        <v>1</v>
      </c>
      <c r="E42" s="71" t="s">
        <v>183</v>
      </c>
      <c r="F42" s="58">
        <v>480</v>
      </c>
      <c r="G42" s="22"/>
      <c r="H42" s="22"/>
      <c r="I42" s="35" t="s">
        <v>35</v>
      </c>
      <c r="J42" s="16">
        <f t="shared" si="8"/>
        <v>1</v>
      </c>
      <c r="K42" s="17" t="s">
        <v>45</v>
      </c>
      <c r="L42" s="17" t="s">
        <v>6</v>
      </c>
      <c r="M42" s="42"/>
      <c r="N42" s="22"/>
      <c r="O42" s="22"/>
      <c r="P42" s="41"/>
      <c r="Q42" s="22"/>
      <c r="R42" s="22"/>
      <c r="S42" s="41"/>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59">
        <f t="shared" si="9"/>
        <v>480</v>
      </c>
      <c r="BB42" s="65">
        <f t="shared" si="10"/>
        <v>480</v>
      </c>
      <c r="BC42" s="40" t="str">
        <f t="shared" si="11"/>
        <v>INR  Four Hundred &amp; Eighty  Only</v>
      </c>
      <c r="IE42" s="21">
        <v>1.02</v>
      </c>
      <c r="IF42" s="21" t="s">
        <v>37</v>
      </c>
      <c r="IG42" s="21" t="s">
        <v>38</v>
      </c>
      <c r="IH42" s="21">
        <v>213</v>
      </c>
      <c r="II42" s="21" t="s">
        <v>34</v>
      </c>
    </row>
    <row r="43" spans="1:243" s="20" customFormat="1" ht="63">
      <c r="A43" s="33">
        <v>10</v>
      </c>
      <c r="B43" s="72" t="s">
        <v>83</v>
      </c>
      <c r="C43" s="34" t="s">
        <v>213</v>
      </c>
      <c r="D43" s="73">
        <v>25</v>
      </c>
      <c r="E43" s="74" t="s">
        <v>182</v>
      </c>
      <c r="F43" s="58">
        <v>217</v>
      </c>
      <c r="G43" s="22"/>
      <c r="H43" s="22"/>
      <c r="I43" s="35" t="s">
        <v>35</v>
      </c>
      <c r="J43" s="16">
        <f t="shared" si="8"/>
        <v>1</v>
      </c>
      <c r="K43" s="17" t="s">
        <v>45</v>
      </c>
      <c r="L43" s="17" t="s">
        <v>6</v>
      </c>
      <c r="M43" s="42"/>
      <c r="N43" s="22"/>
      <c r="O43" s="22"/>
      <c r="P43" s="41"/>
      <c r="Q43" s="22"/>
      <c r="R43" s="22"/>
      <c r="S43" s="41"/>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59">
        <f t="shared" si="9"/>
        <v>5425</v>
      </c>
      <c r="BB43" s="65">
        <f t="shared" si="10"/>
        <v>5425</v>
      </c>
      <c r="BC43" s="40" t="str">
        <f t="shared" si="11"/>
        <v>INR  Five Thousand Four Hundred &amp; Twenty Five  Only</v>
      </c>
      <c r="IE43" s="21">
        <v>2</v>
      </c>
      <c r="IF43" s="21" t="s">
        <v>32</v>
      </c>
      <c r="IG43" s="21" t="s">
        <v>39</v>
      </c>
      <c r="IH43" s="21">
        <v>10</v>
      </c>
      <c r="II43" s="21" t="s">
        <v>34</v>
      </c>
    </row>
    <row r="44" spans="1:243" s="20" customFormat="1" ht="63">
      <c r="A44" s="33">
        <v>11</v>
      </c>
      <c r="B44" s="72" t="s">
        <v>84</v>
      </c>
      <c r="C44" s="34" t="s">
        <v>214</v>
      </c>
      <c r="D44" s="67"/>
      <c r="E44" s="68"/>
      <c r="F44" s="35">
        <v>0</v>
      </c>
      <c r="G44" s="15"/>
      <c r="H44" s="15"/>
      <c r="I44" s="35"/>
      <c r="J44" s="16"/>
      <c r="K44" s="17"/>
      <c r="L44" s="17"/>
      <c r="M44" s="18"/>
      <c r="N44" s="19"/>
      <c r="O44" s="19"/>
      <c r="P44" s="36"/>
      <c r="Q44" s="19"/>
      <c r="R44" s="19"/>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1">
        <v>1.01</v>
      </c>
      <c r="IF44" s="21" t="s">
        <v>36</v>
      </c>
      <c r="IG44" s="21" t="s">
        <v>33</v>
      </c>
      <c r="IH44" s="21">
        <v>123.223</v>
      </c>
      <c r="II44" s="21" t="s">
        <v>34</v>
      </c>
    </row>
    <row r="45" spans="1:243" s="20" customFormat="1" ht="15.75">
      <c r="A45" s="33">
        <v>11.1</v>
      </c>
      <c r="B45" s="72" t="s">
        <v>85</v>
      </c>
      <c r="C45" s="34" t="s">
        <v>215</v>
      </c>
      <c r="D45" s="73">
        <v>1</v>
      </c>
      <c r="E45" s="74" t="s">
        <v>184</v>
      </c>
      <c r="F45" s="58">
        <v>143</v>
      </c>
      <c r="G45" s="22"/>
      <c r="H45" s="22"/>
      <c r="I45" s="35" t="s">
        <v>35</v>
      </c>
      <c r="J45" s="16">
        <f>IF(I45="Less(-)",-1,1)</f>
        <v>1</v>
      </c>
      <c r="K45" s="17" t="s">
        <v>45</v>
      </c>
      <c r="L45" s="17" t="s">
        <v>6</v>
      </c>
      <c r="M45" s="42"/>
      <c r="N45" s="22"/>
      <c r="O45" s="22"/>
      <c r="P45" s="41"/>
      <c r="Q45" s="22"/>
      <c r="R45" s="22"/>
      <c r="S45" s="41"/>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59">
        <f>total_amount_ba($B$2,$D$2,D45,F45,J45,K45,M45)</f>
        <v>143</v>
      </c>
      <c r="BB45" s="65">
        <f t="shared" si="10"/>
        <v>143</v>
      </c>
      <c r="BC45" s="40" t="str">
        <f t="shared" si="11"/>
        <v>INR  One Hundred &amp; Forty Three  Only</v>
      </c>
      <c r="IE45" s="21">
        <v>1.02</v>
      </c>
      <c r="IF45" s="21" t="s">
        <v>37</v>
      </c>
      <c r="IG45" s="21" t="s">
        <v>38</v>
      </c>
      <c r="IH45" s="21">
        <v>213</v>
      </c>
      <c r="II45" s="21" t="s">
        <v>34</v>
      </c>
    </row>
    <row r="46" spans="1:243" s="20" customFormat="1" ht="15.75">
      <c r="A46" s="33">
        <v>11.2</v>
      </c>
      <c r="B46" s="72" t="s">
        <v>86</v>
      </c>
      <c r="C46" s="34" t="s">
        <v>216</v>
      </c>
      <c r="D46" s="73">
        <v>1</v>
      </c>
      <c r="E46" s="74" t="s">
        <v>184</v>
      </c>
      <c r="F46" s="58">
        <v>138</v>
      </c>
      <c r="G46" s="22"/>
      <c r="H46" s="22"/>
      <c r="I46" s="35" t="s">
        <v>35</v>
      </c>
      <c r="J46" s="16">
        <f>IF(I46="Less(-)",-1,1)</f>
        <v>1</v>
      </c>
      <c r="K46" s="17" t="s">
        <v>45</v>
      </c>
      <c r="L46" s="17" t="s">
        <v>6</v>
      </c>
      <c r="M46" s="42"/>
      <c r="N46" s="22"/>
      <c r="O46" s="22"/>
      <c r="P46" s="41"/>
      <c r="Q46" s="22"/>
      <c r="R46" s="22"/>
      <c r="S46" s="41"/>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59">
        <f>total_amount_ba($B$2,$D$2,D46,F46,J46,K46,M46)</f>
        <v>138</v>
      </c>
      <c r="BB46" s="65">
        <f t="shared" si="10"/>
        <v>138</v>
      </c>
      <c r="BC46" s="40" t="str">
        <f t="shared" si="11"/>
        <v>INR  One Hundred &amp; Thirty Eight  Only</v>
      </c>
      <c r="IE46" s="21">
        <v>2</v>
      </c>
      <c r="IF46" s="21" t="s">
        <v>32</v>
      </c>
      <c r="IG46" s="21" t="s">
        <v>39</v>
      </c>
      <c r="IH46" s="21">
        <v>10</v>
      </c>
      <c r="II46" s="21" t="s">
        <v>34</v>
      </c>
    </row>
    <row r="47" spans="1:243" s="20" customFormat="1" ht="15.75">
      <c r="A47" s="33">
        <v>11.3</v>
      </c>
      <c r="B47" s="72" t="s">
        <v>87</v>
      </c>
      <c r="C47" s="34" t="s">
        <v>217</v>
      </c>
      <c r="D47" s="73">
        <v>1</v>
      </c>
      <c r="E47" s="74" t="s">
        <v>184</v>
      </c>
      <c r="F47" s="58">
        <v>117</v>
      </c>
      <c r="G47" s="22"/>
      <c r="H47" s="22"/>
      <c r="I47" s="35" t="s">
        <v>35</v>
      </c>
      <c r="J47" s="16">
        <f>IF(I47="Less(-)",-1,1)</f>
        <v>1</v>
      </c>
      <c r="K47" s="17" t="s">
        <v>45</v>
      </c>
      <c r="L47" s="17" t="s">
        <v>6</v>
      </c>
      <c r="M47" s="42"/>
      <c r="N47" s="22"/>
      <c r="O47" s="22"/>
      <c r="P47" s="41"/>
      <c r="Q47" s="22"/>
      <c r="R47" s="22"/>
      <c r="S47" s="41"/>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59">
        <f>total_amount_ba($B$2,$D$2,D47,F47,J47,K47,M47)</f>
        <v>117</v>
      </c>
      <c r="BB47" s="65">
        <f t="shared" si="0"/>
        <v>117</v>
      </c>
      <c r="BC47" s="40" t="str">
        <f t="shared" si="1"/>
        <v>INR  One Hundred &amp; Seventeen  Only</v>
      </c>
      <c r="IE47" s="21">
        <v>1.01</v>
      </c>
      <c r="IF47" s="21" t="s">
        <v>36</v>
      </c>
      <c r="IG47" s="21" t="s">
        <v>33</v>
      </c>
      <c r="IH47" s="21">
        <v>123.223</v>
      </c>
      <c r="II47" s="21" t="s">
        <v>34</v>
      </c>
    </row>
    <row r="48" spans="1:243" s="20" customFormat="1" ht="15.75">
      <c r="A48" s="33">
        <v>11.4</v>
      </c>
      <c r="B48" s="72" t="s">
        <v>88</v>
      </c>
      <c r="C48" s="34" t="s">
        <v>218</v>
      </c>
      <c r="D48" s="73">
        <v>1</v>
      </c>
      <c r="E48" s="74" t="s">
        <v>184</v>
      </c>
      <c r="F48" s="58">
        <v>136</v>
      </c>
      <c r="G48" s="22"/>
      <c r="H48" s="22"/>
      <c r="I48" s="35" t="s">
        <v>35</v>
      </c>
      <c r="J48" s="16">
        <f>IF(I48="Less(-)",-1,1)</f>
        <v>1</v>
      </c>
      <c r="K48" s="17" t="s">
        <v>45</v>
      </c>
      <c r="L48" s="17" t="s">
        <v>6</v>
      </c>
      <c r="M48" s="42"/>
      <c r="N48" s="22"/>
      <c r="O48" s="22"/>
      <c r="P48" s="41"/>
      <c r="Q48" s="22"/>
      <c r="R48" s="22"/>
      <c r="S48" s="41"/>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43"/>
      <c r="AV48" s="37"/>
      <c r="AW48" s="37"/>
      <c r="AX48" s="37"/>
      <c r="AY48" s="37"/>
      <c r="AZ48" s="37"/>
      <c r="BA48" s="59">
        <f>total_amount_ba($B$2,$D$2,D48,F48,J48,K48,M48)</f>
        <v>136</v>
      </c>
      <c r="BB48" s="65">
        <f t="shared" si="0"/>
        <v>136</v>
      </c>
      <c r="BC48" s="40" t="str">
        <f t="shared" si="1"/>
        <v>INR  One Hundred &amp; Thirty Six  Only</v>
      </c>
      <c r="IE48" s="21">
        <v>1.02</v>
      </c>
      <c r="IF48" s="21" t="s">
        <v>37</v>
      </c>
      <c r="IG48" s="21" t="s">
        <v>38</v>
      </c>
      <c r="IH48" s="21">
        <v>213</v>
      </c>
      <c r="II48" s="21" t="s">
        <v>34</v>
      </c>
    </row>
    <row r="49" spans="1:243" s="20" customFormat="1" ht="63">
      <c r="A49" s="33">
        <v>12</v>
      </c>
      <c r="B49" s="72" t="s">
        <v>89</v>
      </c>
      <c r="C49" s="34" t="s">
        <v>219</v>
      </c>
      <c r="D49" s="73">
        <v>25</v>
      </c>
      <c r="E49" s="74" t="s">
        <v>182</v>
      </c>
      <c r="F49" s="58">
        <v>936</v>
      </c>
      <c r="G49" s="22"/>
      <c r="H49" s="22"/>
      <c r="I49" s="35" t="s">
        <v>35</v>
      </c>
      <c r="J49" s="16">
        <f>IF(I49="Less(-)",-1,1)</f>
        <v>1</v>
      </c>
      <c r="K49" s="17" t="s">
        <v>45</v>
      </c>
      <c r="L49" s="17" t="s">
        <v>6</v>
      </c>
      <c r="M49" s="42"/>
      <c r="N49" s="22"/>
      <c r="O49" s="22"/>
      <c r="P49" s="41"/>
      <c r="Q49" s="22"/>
      <c r="R49" s="22"/>
      <c r="S49" s="41"/>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59">
        <f>total_amount_ba($B$2,$D$2,D49,F49,J49,K49,M49)</f>
        <v>23400</v>
      </c>
      <c r="BB49" s="65">
        <f t="shared" si="0"/>
        <v>23400</v>
      </c>
      <c r="BC49" s="40" t="str">
        <f t="shared" si="1"/>
        <v>INR  Twenty Three Thousand Four Hundred    Only</v>
      </c>
      <c r="IE49" s="21">
        <v>2</v>
      </c>
      <c r="IF49" s="21" t="s">
        <v>32</v>
      </c>
      <c r="IG49" s="21" t="s">
        <v>39</v>
      </c>
      <c r="IH49" s="21">
        <v>10</v>
      </c>
      <c r="II49" s="21" t="s">
        <v>34</v>
      </c>
    </row>
    <row r="50" spans="1:243" s="20" customFormat="1" ht="63">
      <c r="A50" s="33">
        <v>13</v>
      </c>
      <c r="B50" s="72" t="s">
        <v>90</v>
      </c>
      <c r="C50" s="34" t="s">
        <v>220</v>
      </c>
      <c r="D50" s="67"/>
      <c r="E50" s="68"/>
      <c r="F50" s="35">
        <v>0</v>
      </c>
      <c r="G50" s="15"/>
      <c r="H50" s="15"/>
      <c r="I50" s="35"/>
      <c r="J50" s="16"/>
      <c r="K50" s="17"/>
      <c r="L50" s="17"/>
      <c r="M50" s="18"/>
      <c r="N50" s="19"/>
      <c r="O50" s="19"/>
      <c r="P50" s="36"/>
      <c r="Q50" s="19"/>
      <c r="R50" s="19"/>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8"/>
      <c r="BB50" s="39"/>
      <c r="BC50" s="40"/>
      <c r="IE50" s="21">
        <v>3</v>
      </c>
      <c r="IF50" s="21" t="s">
        <v>40</v>
      </c>
      <c r="IG50" s="21" t="s">
        <v>41</v>
      </c>
      <c r="IH50" s="21">
        <v>10</v>
      </c>
      <c r="II50" s="21" t="s">
        <v>34</v>
      </c>
    </row>
    <row r="51" spans="1:243" s="20" customFormat="1" ht="28.5">
      <c r="A51" s="33">
        <v>13.1</v>
      </c>
      <c r="B51" s="72" t="s">
        <v>91</v>
      </c>
      <c r="C51" s="34" t="s">
        <v>221</v>
      </c>
      <c r="D51" s="73">
        <v>20</v>
      </c>
      <c r="E51" s="74" t="s">
        <v>182</v>
      </c>
      <c r="F51" s="58">
        <v>413</v>
      </c>
      <c r="G51" s="22"/>
      <c r="H51" s="22"/>
      <c r="I51" s="35" t="s">
        <v>35</v>
      </c>
      <c r="J51" s="16">
        <f aca="true" t="shared" si="12" ref="J51:J56">IF(I51="Less(-)",-1,1)</f>
        <v>1</v>
      </c>
      <c r="K51" s="17" t="s">
        <v>45</v>
      </c>
      <c r="L51" s="17" t="s">
        <v>6</v>
      </c>
      <c r="M51" s="42"/>
      <c r="N51" s="22"/>
      <c r="O51" s="22"/>
      <c r="P51" s="41"/>
      <c r="Q51" s="22"/>
      <c r="R51" s="22"/>
      <c r="S51" s="41"/>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59">
        <f aca="true" t="shared" si="13" ref="BA51:BA56">total_amount_ba($B$2,$D$2,D51,F51,J51,K51,M51)</f>
        <v>8260</v>
      </c>
      <c r="BB51" s="65">
        <f t="shared" si="0"/>
        <v>8260</v>
      </c>
      <c r="BC51" s="40" t="str">
        <f t="shared" si="1"/>
        <v>INR  Eight Thousand Two Hundred &amp; Sixty  Only</v>
      </c>
      <c r="IE51" s="21">
        <v>1.01</v>
      </c>
      <c r="IF51" s="21" t="s">
        <v>36</v>
      </c>
      <c r="IG51" s="21" t="s">
        <v>33</v>
      </c>
      <c r="IH51" s="21">
        <v>123.223</v>
      </c>
      <c r="II51" s="21" t="s">
        <v>34</v>
      </c>
    </row>
    <row r="52" spans="1:243" s="20" customFormat="1" ht="15.75">
      <c r="A52" s="33">
        <v>13.2</v>
      </c>
      <c r="B52" s="72" t="s">
        <v>85</v>
      </c>
      <c r="C52" s="34" t="s">
        <v>222</v>
      </c>
      <c r="D52" s="73">
        <v>2</v>
      </c>
      <c r="E52" s="74" t="s">
        <v>184</v>
      </c>
      <c r="F52" s="58">
        <v>185</v>
      </c>
      <c r="G52" s="22"/>
      <c r="H52" s="22"/>
      <c r="I52" s="35" t="s">
        <v>35</v>
      </c>
      <c r="J52" s="16">
        <f t="shared" si="12"/>
        <v>1</v>
      </c>
      <c r="K52" s="17" t="s">
        <v>45</v>
      </c>
      <c r="L52" s="17" t="s">
        <v>6</v>
      </c>
      <c r="M52" s="42"/>
      <c r="N52" s="22"/>
      <c r="O52" s="22"/>
      <c r="P52" s="41"/>
      <c r="Q52" s="22"/>
      <c r="R52" s="22"/>
      <c r="S52" s="41"/>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59">
        <f t="shared" si="13"/>
        <v>370</v>
      </c>
      <c r="BB52" s="65">
        <f t="shared" si="0"/>
        <v>370</v>
      </c>
      <c r="BC52" s="40" t="str">
        <f t="shared" si="1"/>
        <v>INR  Three Hundred &amp; Seventy  Only</v>
      </c>
      <c r="IE52" s="21">
        <v>1.02</v>
      </c>
      <c r="IF52" s="21" t="s">
        <v>37</v>
      </c>
      <c r="IG52" s="21" t="s">
        <v>38</v>
      </c>
      <c r="IH52" s="21">
        <v>213</v>
      </c>
      <c r="II52" s="21" t="s">
        <v>34</v>
      </c>
    </row>
    <row r="53" spans="1:243" s="20" customFormat="1" ht="31.5">
      <c r="A53" s="33">
        <v>13.3</v>
      </c>
      <c r="B53" s="72" t="s">
        <v>92</v>
      </c>
      <c r="C53" s="34" t="s">
        <v>223</v>
      </c>
      <c r="D53" s="73">
        <v>1</v>
      </c>
      <c r="E53" s="74" t="s">
        <v>184</v>
      </c>
      <c r="F53" s="58">
        <v>510</v>
      </c>
      <c r="G53" s="22"/>
      <c r="H53" s="22"/>
      <c r="I53" s="35" t="s">
        <v>35</v>
      </c>
      <c r="J53" s="16">
        <f t="shared" si="12"/>
        <v>1</v>
      </c>
      <c r="K53" s="17" t="s">
        <v>45</v>
      </c>
      <c r="L53" s="17" t="s">
        <v>6</v>
      </c>
      <c r="M53" s="42"/>
      <c r="N53" s="22"/>
      <c r="O53" s="22"/>
      <c r="P53" s="41"/>
      <c r="Q53" s="22"/>
      <c r="R53" s="22"/>
      <c r="S53" s="41"/>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59">
        <f t="shared" si="13"/>
        <v>510</v>
      </c>
      <c r="BB53" s="65">
        <f t="shared" si="0"/>
        <v>510</v>
      </c>
      <c r="BC53" s="40" t="str">
        <f t="shared" si="1"/>
        <v>INR  Five Hundred &amp; Ten  Only</v>
      </c>
      <c r="IE53" s="21">
        <v>2</v>
      </c>
      <c r="IF53" s="21" t="s">
        <v>32</v>
      </c>
      <c r="IG53" s="21" t="s">
        <v>39</v>
      </c>
      <c r="IH53" s="21">
        <v>10</v>
      </c>
      <c r="II53" s="21" t="s">
        <v>34</v>
      </c>
    </row>
    <row r="54" spans="1:243" s="20" customFormat="1" ht="31.5">
      <c r="A54" s="33">
        <v>13.4</v>
      </c>
      <c r="B54" s="72" t="s">
        <v>93</v>
      </c>
      <c r="C54" s="34" t="s">
        <v>224</v>
      </c>
      <c r="D54" s="73">
        <v>1</v>
      </c>
      <c r="E54" s="74" t="s">
        <v>184</v>
      </c>
      <c r="F54" s="58">
        <v>520</v>
      </c>
      <c r="G54" s="22"/>
      <c r="H54" s="22"/>
      <c r="I54" s="35" t="s">
        <v>35</v>
      </c>
      <c r="J54" s="16">
        <f t="shared" si="12"/>
        <v>1</v>
      </c>
      <c r="K54" s="17" t="s">
        <v>45</v>
      </c>
      <c r="L54" s="17" t="s">
        <v>6</v>
      </c>
      <c r="M54" s="42"/>
      <c r="N54" s="22"/>
      <c r="O54" s="22"/>
      <c r="P54" s="41"/>
      <c r="Q54" s="22"/>
      <c r="R54" s="22"/>
      <c r="S54" s="41"/>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59">
        <f t="shared" si="13"/>
        <v>520</v>
      </c>
      <c r="BB54" s="65">
        <f t="shared" si="0"/>
        <v>520</v>
      </c>
      <c r="BC54" s="40" t="str">
        <f t="shared" si="1"/>
        <v>INR  Five Hundred &amp; Twenty  Only</v>
      </c>
      <c r="IE54" s="21">
        <v>1.01</v>
      </c>
      <c r="IF54" s="21" t="s">
        <v>36</v>
      </c>
      <c r="IG54" s="21" t="s">
        <v>33</v>
      </c>
      <c r="IH54" s="21">
        <v>123.223</v>
      </c>
      <c r="II54" s="21" t="s">
        <v>34</v>
      </c>
    </row>
    <row r="55" spans="1:243" s="20" customFormat="1" ht="15.75">
      <c r="A55" s="33">
        <v>13.5</v>
      </c>
      <c r="B55" s="72" t="s">
        <v>94</v>
      </c>
      <c r="C55" s="34" t="s">
        <v>225</v>
      </c>
      <c r="D55" s="73">
        <v>1</v>
      </c>
      <c r="E55" s="74" t="s">
        <v>184</v>
      </c>
      <c r="F55" s="58">
        <v>890</v>
      </c>
      <c r="G55" s="22"/>
      <c r="H55" s="22"/>
      <c r="I55" s="35" t="s">
        <v>35</v>
      </c>
      <c r="J55" s="16">
        <f t="shared" si="12"/>
        <v>1</v>
      </c>
      <c r="K55" s="17" t="s">
        <v>45</v>
      </c>
      <c r="L55" s="17" t="s">
        <v>6</v>
      </c>
      <c r="M55" s="42"/>
      <c r="N55" s="22"/>
      <c r="O55" s="22"/>
      <c r="P55" s="41"/>
      <c r="Q55" s="22"/>
      <c r="R55" s="22"/>
      <c r="S55" s="41"/>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59">
        <f t="shared" si="13"/>
        <v>890</v>
      </c>
      <c r="BB55" s="65">
        <f t="shared" si="0"/>
        <v>890</v>
      </c>
      <c r="BC55" s="40" t="str">
        <f t="shared" si="1"/>
        <v>INR  Eight Hundred &amp; Ninety  Only</v>
      </c>
      <c r="IE55" s="21">
        <v>1.02</v>
      </c>
      <c r="IF55" s="21" t="s">
        <v>37</v>
      </c>
      <c r="IG55" s="21" t="s">
        <v>38</v>
      </c>
      <c r="IH55" s="21">
        <v>213</v>
      </c>
      <c r="II55" s="21" t="s">
        <v>34</v>
      </c>
    </row>
    <row r="56" spans="1:243" s="20" customFormat="1" ht="28.5">
      <c r="A56" s="33">
        <v>13.6</v>
      </c>
      <c r="B56" s="72" t="s">
        <v>95</v>
      </c>
      <c r="C56" s="34" t="s">
        <v>226</v>
      </c>
      <c r="D56" s="73">
        <v>15</v>
      </c>
      <c r="E56" s="74" t="s">
        <v>182</v>
      </c>
      <c r="F56" s="58">
        <v>248</v>
      </c>
      <c r="G56" s="22"/>
      <c r="H56" s="22"/>
      <c r="I56" s="35" t="s">
        <v>35</v>
      </c>
      <c r="J56" s="16">
        <f t="shared" si="12"/>
        <v>1</v>
      </c>
      <c r="K56" s="17" t="s">
        <v>45</v>
      </c>
      <c r="L56" s="17" t="s">
        <v>6</v>
      </c>
      <c r="M56" s="42"/>
      <c r="N56" s="22"/>
      <c r="O56" s="22"/>
      <c r="P56" s="41"/>
      <c r="Q56" s="22"/>
      <c r="R56" s="22"/>
      <c r="S56" s="41"/>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59">
        <f t="shared" si="13"/>
        <v>3720</v>
      </c>
      <c r="BB56" s="65">
        <f t="shared" si="0"/>
        <v>3720</v>
      </c>
      <c r="BC56" s="40" t="str">
        <f t="shared" si="1"/>
        <v>INR  Three Thousand Seven Hundred &amp; Twenty  Only</v>
      </c>
      <c r="IE56" s="21">
        <v>2</v>
      </c>
      <c r="IF56" s="21" t="s">
        <v>32</v>
      </c>
      <c r="IG56" s="21" t="s">
        <v>39</v>
      </c>
      <c r="IH56" s="21">
        <v>10</v>
      </c>
      <c r="II56" s="21" t="s">
        <v>34</v>
      </c>
    </row>
    <row r="57" spans="1:243" s="20" customFormat="1" ht="15.75">
      <c r="A57" s="33">
        <v>13.7</v>
      </c>
      <c r="B57" s="72" t="s">
        <v>96</v>
      </c>
      <c r="C57" s="34" t="s">
        <v>227</v>
      </c>
      <c r="D57" s="73">
        <v>5</v>
      </c>
      <c r="E57" s="74" t="s">
        <v>184</v>
      </c>
      <c r="F57" s="58">
        <v>215</v>
      </c>
      <c r="G57" s="22"/>
      <c r="H57" s="22"/>
      <c r="I57" s="35" t="s">
        <v>35</v>
      </c>
      <c r="J57" s="16">
        <f aca="true" t="shared" si="14" ref="J57:J63">IF(I57="Less(-)",-1,1)</f>
        <v>1</v>
      </c>
      <c r="K57" s="17" t="s">
        <v>45</v>
      </c>
      <c r="L57" s="17" t="s">
        <v>6</v>
      </c>
      <c r="M57" s="42"/>
      <c r="N57" s="22"/>
      <c r="O57" s="22"/>
      <c r="P57" s="41"/>
      <c r="Q57" s="22"/>
      <c r="R57" s="22"/>
      <c r="S57" s="41"/>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59">
        <f aca="true" t="shared" si="15" ref="BA57:BA63">total_amount_ba($B$2,$D$2,D57,F57,J57,K57,M57)</f>
        <v>1075</v>
      </c>
      <c r="BB57" s="65">
        <f t="shared" si="0"/>
        <v>1075</v>
      </c>
      <c r="BC57" s="40" t="str">
        <f t="shared" si="1"/>
        <v>INR  One Thousand  &amp;Seventy Five  Only</v>
      </c>
      <c r="IE57" s="21">
        <v>1.01</v>
      </c>
      <c r="IF57" s="21" t="s">
        <v>36</v>
      </c>
      <c r="IG57" s="21" t="s">
        <v>33</v>
      </c>
      <c r="IH57" s="21">
        <v>123.223</v>
      </c>
      <c r="II57" s="21" t="s">
        <v>34</v>
      </c>
    </row>
    <row r="58" spans="1:243" s="20" customFormat="1" ht="15.75">
      <c r="A58" s="33">
        <v>13.8</v>
      </c>
      <c r="B58" s="72" t="s">
        <v>97</v>
      </c>
      <c r="C58" s="34" t="s">
        <v>228</v>
      </c>
      <c r="D58" s="73">
        <v>10</v>
      </c>
      <c r="E58" s="74" t="s">
        <v>184</v>
      </c>
      <c r="F58" s="58">
        <v>85</v>
      </c>
      <c r="G58" s="22"/>
      <c r="H58" s="22"/>
      <c r="I58" s="35" t="s">
        <v>35</v>
      </c>
      <c r="J58" s="16">
        <f t="shared" si="14"/>
        <v>1</v>
      </c>
      <c r="K58" s="17" t="s">
        <v>45</v>
      </c>
      <c r="L58" s="17" t="s">
        <v>6</v>
      </c>
      <c r="M58" s="42"/>
      <c r="N58" s="22"/>
      <c r="O58" s="22"/>
      <c r="P58" s="41"/>
      <c r="Q58" s="22"/>
      <c r="R58" s="22"/>
      <c r="S58" s="41"/>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43"/>
      <c r="AV58" s="37"/>
      <c r="AW58" s="37"/>
      <c r="AX58" s="37"/>
      <c r="AY58" s="37"/>
      <c r="AZ58" s="37"/>
      <c r="BA58" s="59">
        <f t="shared" si="15"/>
        <v>850</v>
      </c>
      <c r="BB58" s="65">
        <f t="shared" si="0"/>
        <v>850</v>
      </c>
      <c r="BC58" s="40" t="str">
        <f t="shared" si="1"/>
        <v>INR  Eight Hundred &amp; Fifty  Only</v>
      </c>
      <c r="IE58" s="21">
        <v>1.02</v>
      </c>
      <c r="IF58" s="21" t="s">
        <v>37</v>
      </c>
      <c r="IG58" s="21" t="s">
        <v>38</v>
      </c>
      <c r="IH58" s="21">
        <v>213</v>
      </c>
      <c r="II58" s="21" t="s">
        <v>34</v>
      </c>
    </row>
    <row r="59" spans="1:243" s="20" customFormat="1" ht="63">
      <c r="A59" s="33">
        <v>14</v>
      </c>
      <c r="B59" s="72" t="s">
        <v>98</v>
      </c>
      <c r="C59" s="34" t="s">
        <v>229</v>
      </c>
      <c r="D59" s="67"/>
      <c r="E59" s="68"/>
      <c r="F59" s="35">
        <v>0</v>
      </c>
      <c r="G59" s="15"/>
      <c r="H59" s="15"/>
      <c r="I59" s="35"/>
      <c r="J59" s="16"/>
      <c r="K59" s="17"/>
      <c r="L59" s="17"/>
      <c r="M59" s="18"/>
      <c r="N59" s="19"/>
      <c r="O59" s="19"/>
      <c r="P59" s="36"/>
      <c r="Q59" s="19"/>
      <c r="R59" s="19"/>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8"/>
      <c r="BB59" s="39"/>
      <c r="BC59" s="40"/>
      <c r="IE59" s="21">
        <v>2</v>
      </c>
      <c r="IF59" s="21" t="s">
        <v>32</v>
      </c>
      <c r="IG59" s="21" t="s">
        <v>39</v>
      </c>
      <c r="IH59" s="21">
        <v>10</v>
      </c>
      <c r="II59" s="21" t="s">
        <v>34</v>
      </c>
    </row>
    <row r="60" spans="1:243" s="20" customFormat="1" ht="28.5">
      <c r="A60" s="33">
        <v>14.1</v>
      </c>
      <c r="B60" s="72" t="s">
        <v>99</v>
      </c>
      <c r="C60" s="34" t="s">
        <v>230</v>
      </c>
      <c r="D60" s="73">
        <v>12</v>
      </c>
      <c r="E60" s="74" t="s">
        <v>184</v>
      </c>
      <c r="F60" s="58">
        <v>283</v>
      </c>
      <c r="G60" s="22"/>
      <c r="H60" s="22"/>
      <c r="I60" s="35" t="s">
        <v>35</v>
      </c>
      <c r="J60" s="16">
        <f t="shared" si="14"/>
        <v>1</v>
      </c>
      <c r="K60" s="17" t="s">
        <v>45</v>
      </c>
      <c r="L60" s="17" t="s">
        <v>6</v>
      </c>
      <c r="M60" s="42"/>
      <c r="N60" s="22"/>
      <c r="O60" s="22"/>
      <c r="P60" s="41"/>
      <c r="Q60" s="22"/>
      <c r="R60" s="22"/>
      <c r="S60" s="41"/>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59">
        <f t="shared" si="15"/>
        <v>3396</v>
      </c>
      <c r="BB60" s="65">
        <f t="shared" si="0"/>
        <v>3396</v>
      </c>
      <c r="BC60" s="40" t="str">
        <f t="shared" si="1"/>
        <v>INR  Three Thousand Three Hundred &amp; Ninety Six  Only</v>
      </c>
      <c r="IE60" s="21">
        <v>3</v>
      </c>
      <c r="IF60" s="21" t="s">
        <v>40</v>
      </c>
      <c r="IG60" s="21" t="s">
        <v>41</v>
      </c>
      <c r="IH60" s="21">
        <v>10</v>
      </c>
      <c r="II60" s="21" t="s">
        <v>34</v>
      </c>
    </row>
    <row r="61" spans="1:243" s="20" customFormat="1" ht="28.5">
      <c r="A61" s="33">
        <v>14.2</v>
      </c>
      <c r="B61" s="72" t="s">
        <v>100</v>
      </c>
      <c r="C61" s="34" t="s">
        <v>231</v>
      </c>
      <c r="D61" s="73">
        <v>18</v>
      </c>
      <c r="E61" s="74" t="s">
        <v>184</v>
      </c>
      <c r="F61" s="58">
        <v>381</v>
      </c>
      <c r="G61" s="22"/>
      <c r="H61" s="22"/>
      <c r="I61" s="35" t="s">
        <v>35</v>
      </c>
      <c r="J61" s="16">
        <f t="shared" si="14"/>
        <v>1</v>
      </c>
      <c r="K61" s="17" t="s">
        <v>45</v>
      </c>
      <c r="L61" s="17" t="s">
        <v>6</v>
      </c>
      <c r="M61" s="42"/>
      <c r="N61" s="22"/>
      <c r="O61" s="22"/>
      <c r="P61" s="41"/>
      <c r="Q61" s="22"/>
      <c r="R61" s="22"/>
      <c r="S61" s="41"/>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59">
        <f t="shared" si="15"/>
        <v>6858</v>
      </c>
      <c r="BB61" s="65">
        <f t="shared" si="0"/>
        <v>6858</v>
      </c>
      <c r="BC61" s="40" t="str">
        <f t="shared" si="1"/>
        <v>INR  Six Thousand Eight Hundred &amp; Fifty Eight  Only</v>
      </c>
      <c r="IE61" s="21">
        <v>1.01</v>
      </c>
      <c r="IF61" s="21" t="s">
        <v>36</v>
      </c>
      <c r="IG61" s="21" t="s">
        <v>33</v>
      </c>
      <c r="IH61" s="21">
        <v>123.223</v>
      </c>
      <c r="II61" s="21" t="s">
        <v>34</v>
      </c>
    </row>
    <row r="62" spans="1:243" s="20" customFormat="1" ht="94.5">
      <c r="A62" s="33">
        <v>15</v>
      </c>
      <c r="B62" s="69" t="s">
        <v>101</v>
      </c>
      <c r="C62" s="34" t="s">
        <v>232</v>
      </c>
      <c r="D62" s="67"/>
      <c r="E62" s="68"/>
      <c r="F62" s="35">
        <v>0</v>
      </c>
      <c r="G62" s="15"/>
      <c r="H62" s="15"/>
      <c r="I62" s="35"/>
      <c r="J62" s="16"/>
      <c r="K62" s="17"/>
      <c r="L62" s="17"/>
      <c r="M62" s="18"/>
      <c r="N62" s="19"/>
      <c r="O62" s="19"/>
      <c r="P62" s="36"/>
      <c r="Q62" s="19"/>
      <c r="R62" s="19"/>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8"/>
      <c r="BB62" s="39"/>
      <c r="BC62" s="40"/>
      <c r="IE62" s="21">
        <v>1.02</v>
      </c>
      <c r="IF62" s="21" t="s">
        <v>37</v>
      </c>
      <c r="IG62" s="21" t="s">
        <v>38</v>
      </c>
      <c r="IH62" s="21">
        <v>213</v>
      </c>
      <c r="II62" s="21" t="s">
        <v>34</v>
      </c>
    </row>
    <row r="63" spans="1:243" s="20" customFormat="1" ht="28.5">
      <c r="A63" s="33">
        <v>15.1</v>
      </c>
      <c r="B63" s="69" t="s">
        <v>102</v>
      </c>
      <c r="C63" s="34" t="s">
        <v>233</v>
      </c>
      <c r="D63" s="70">
        <v>36</v>
      </c>
      <c r="E63" s="71" t="s">
        <v>183</v>
      </c>
      <c r="F63" s="58">
        <v>231</v>
      </c>
      <c r="G63" s="22"/>
      <c r="H63" s="22"/>
      <c r="I63" s="35" t="s">
        <v>35</v>
      </c>
      <c r="J63" s="16">
        <f t="shared" si="14"/>
        <v>1</v>
      </c>
      <c r="K63" s="17" t="s">
        <v>45</v>
      </c>
      <c r="L63" s="17" t="s">
        <v>6</v>
      </c>
      <c r="M63" s="42"/>
      <c r="N63" s="22"/>
      <c r="O63" s="22"/>
      <c r="P63" s="41"/>
      <c r="Q63" s="22"/>
      <c r="R63" s="22"/>
      <c r="S63" s="41"/>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59">
        <f t="shared" si="15"/>
        <v>8316</v>
      </c>
      <c r="BB63" s="65">
        <f t="shared" si="0"/>
        <v>8316</v>
      </c>
      <c r="BC63" s="40" t="str">
        <f t="shared" si="1"/>
        <v>INR  Eight Thousand Three Hundred &amp; Sixteen  Only</v>
      </c>
      <c r="IE63" s="21">
        <v>2</v>
      </c>
      <c r="IF63" s="21" t="s">
        <v>32</v>
      </c>
      <c r="IG63" s="21" t="s">
        <v>39</v>
      </c>
      <c r="IH63" s="21">
        <v>10</v>
      </c>
      <c r="II63" s="21" t="s">
        <v>34</v>
      </c>
    </row>
    <row r="64" spans="1:243" s="20" customFormat="1" ht="28.5">
      <c r="A64" s="33">
        <v>15.2</v>
      </c>
      <c r="B64" s="69" t="s">
        <v>103</v>
      </c>
      <c r="C64" s="34" t="s">
        <v>234</v>
      </c>
      <c r="D64" s="70">
        <v>12</v>
      </c>
      <c r="E64" s="71" t="s">
        <v>183</v>
      </c>
      <c r="F64" s="58">
        <v>404</v>
      </c>
      <c r="G64" s="22"/>
      <c r="H64" s="22"/>
      <c r="I64" s="35" t="s">
        <v>35</v>
      </c>
      <c r="J64" s="16">
        <f>IF(I64="Less(-)",-1,1)</f>
        <v>1</v>
      </c>
      <c r="K64" s="17" t="s">
        <v>45</v>
      </c>
      <c r="L64" s="17" t="s">
        <v>6</v>
      </c>
      <c r="M64" s="42"/>
      <c r="N64" s="22"/>
      <c r="O64" s="22"/>
      <c r="P64" s="41"/>
      <c r="Q64" s="22"/>
      <c r="R64" s="22"/>
      <c r="S64" s="41"/>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59">
        <f>total_amount_ba($B$2,$D$2,D64,F64,J64,K64,M64)</f>
        <v>4848</v>
      </c>
      <c r="BB64" s="65">
        <f t="shared" si="0"/>
        <v>4848</v>
      </c>
      <c r="BC64" s="40" t="str">
        <f t="shared" si="1"/>
        <v>INR  Four Thousand Eight Hundred &amp; Forty Eight  Only</v>
      </c>
      <c r="IE64" s="21">
        <v>1.01</v>
      </c>
      <c r="IF64" s="21" t="s">
        <v>36</v>
      </c>
      <c r="IG64" s="21" t="s">
        <v>33</v>
      </c>
      <c r="IH64" s="21">
        <v>123.223</v>
      </c>
      <c r="II64" s="21" t="s">
        <v>34</v>
      </c>
    </row>
    <row r="65" spans="1:243" s="20" customFormat="1" ht="28.5">
      <c r="A65" s="33">
        <v>15.3</v>
      </c>
      <c r="B65" s="69" t="s">
        <v>104</v>
      </c>
      <c r="C65" s="34" t="s">
        <v>235</v>
      </c>
      <c r="D65" s="70">
        <v>36</v>
      </c>
      <c r="E65" s="71" t="s">
        <v>183</v>
      </c>
      <c r="F65" s="58">
        <v>385</v>
      </c>
      <c r="G65" s="22"/>
      <c r="H65" s="22"/>
      <c r="I65" s="35" t="s">
        <v>35</v>
      </c>
      <c r="J65" s="16">
        <f>IF(I65="Less(-)",-1,1)</f>
        <v>1</v>
      </c>
      <c r="K65" s="17" t="s">
        <v>45</v>
      </c>
      <c r="L65" s="17" t="s">
        <v>6</v>
      </c>
      <c r="M65" s="42"/>
      <c r="N65" s="22"/>
      <c r="O65" s="22"/>
      <c r="P65" s="41"/>
      <c r="Q65" s="22"/>
      <c r="R65" s="22"/>
      <c r="S65" s="41"/>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59">
        <f>total_amount_ba($B$2,$D$2,D65,F65,J65,K65,M65)</f>
        <v>13860</v>
      </c>
      <c r="BB65" s="65">
        <f t="shared" si="0"/>
        <v>13860</v>
      </c>
      <c r="BC65" s="40" t="str">
        <f t="shared" si="1"/>
        <v>INR  Thirteen Thousand Eight Hundred &amp; Sixty  Only</v>
      </c>
      <c r="IE65" s="21">
        <v>1.02</v>
      </c>
      <c r="IF65" s="21" t="s">
        <v>37</v>
      </c>
      <c r="IG65" s="21" t="s">
        <v>38</v>
      </c>
      <c r="IH65" s="21">
        <v>213</v>
      </c>
      <c r="II65" s="21" t="s">
        <v>34</v>
      </c>
    </row>
    <row r="66" spans="1:243" s="20" customFormat="1" ht="28.5">
      <c r="A66" s="33">
        <v>15.4</v>
      </c>
      <c r="B66" s="69" t="s">
        <v>105</v>
      </c>
      <c r="C66" s="34" t="s">
        <v>236</v>
      </c>
      <c r="D66" s="70">
        <v>12</v>
      </c>
      <c r="E66" s="71" t="s">
        <v>183</v>
      </c>
      <c r="F66" s="58">
        <v>519</v>
      </c>
      <c r="G66" s="22"/>
      <c r="H66" s="22"/>
      <c r="I66" s="35" t="s">
        <v>35</v>
      </c>
      <c r="J66" s="16">
        <f>IF(I66="Less(-)",-1,1)</f>
        <v>1</v>
      </c>
      <c r="K66" s="17" t="s">
        <v>45</v>
      </c>
      <c r="L66" s="17" t="s">
        <v>6</v>
      </c>
      <c r="M66" s="42"/>
      <c r="N66" s="22"/>
      <c r="O66" s="22"/>
      <c r="P66" s="41"/>
      <c r="Q66" s="22"/>
      <c r="R66" s="22"/>
      <c r="S66" s="41"/>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59">
        <f>total_amount_ba($B$2,$D$2,D66,F66,J66,K66,M66)</f>
        <v>6228</v>
      </c>
      <c r="BB66" s="65">
        <f t="shared" si="0"/>
        <v>6228</v>
      </c>
      <c r="BC66" s="40" t="str">
        <f t="shared" si="1"/>
        <v>INR  Six Thousand Two Hundred &amp; Twenty Eight  Only</v>
      </c>
      <c r="IE66" s="21">
        <v>2</v>
      </c>
      <c r="IF66" s="21" t="s">
        <v>32</v>
      </c>
      <c r="IG66" s="21" t="s">
        <v>39</v>
      </c>
      <c r="IH66" s="21">
        <v>10</v>
      </c>
      <c r="II66" s="21" t="s">
        <v>34</v>
      </c>
    </row>
    <row r="67" spans="1:243" s="20" customFormat="1" ht="141.75">
      <c r="A67" s="33">
        <v>16</v>
      </c>
      <c r="B67" s="69" t="s">
        <v>106</v>
      </c>
      <c r="C67" s="34" t="s">
        <v>237</v>
      </c>
      <c r="D67" s="70">
        <v>2</v>
      </c>
      <c r="E67" s="71" t="s">
        <v>183</v>
      </c>
      <c r="F67" s="58">
        <v>1421</v>
      </c>
      <c r="G67" s="22"/>
      <c r="H67" s="22"/>
      <c r="I67" s="35" t="s">
        <v>35</v>
      </c>
      <c r="J67" s="16">
        <f aca="true" t="shared" si="16" ref="J67:J72">IF(I67="Less(-)",-1,1)</f>
        <v>1</v>
      </c>
      <c r="K67" s="17" t="s">
        <v>45</v>
      </c>
      <c r="L67" s="17" t="s">
        <v>6</v>
      </c>
      <c r="M67" s="42"/>
      <c r="N67" s="22"/>
      <c r="O67" s="22"/>
      <c r="P67" s="41"/>
      <c r="Q67" s="22"/>
      <c r="R67" s="22"/>
      <c r="S67" s="41"/>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59">
        <f aca="true" t="shared" si="17" ref="BA67:BA72">total_amount_ba($B$2,$D$2,D67,F67,J67,K67,M67)</f>
        <v>2842</v>
      </c>
      <c r="BB67" s="65">
        <f t="shared" si="0"/>
        <v>2842</v>
      </c>
      <c r="BC67" s="40" t="str">
        <f t="shared" si="1"/>
        <v>INR  Two Thousand Eight Hundred &amp; Forty Two  Only</v>
      </c>
      <c r="IE67" s="21">
        <v>1.01</v>
      </c>
      <c r="IF67" s="21" t="s">
        <v>36</v>
      </c>
      <c r="IG67" s="21" t="s">
        <v>33</v>
      </c>
      <c r="IH67" s="21">
        <v>123.223</v>
      </c>
      <c r="II67" s="21" t="s">
        <v>34</v>
      </c>
    </row>
    <row r="68" spans="1:243" s="20" customFormat="1" ht="110.25">
      <c r="A68" s="33">
        <v>17</v>
      </c>
      <c r="B68" s="72" t="s">
        <v>107</v>
      </c>
      <c r="C68" s="34" t="s">
        <v>238</v>
      </c>
      <c r="D68" s="73">
        <v>5</v>
      </c>
      <c r="E68" s="74" t="s">
        <v>185</v>
      </c>
      <c r="F68" s="58">
        <v>9849</v>
      </c>
      <c r="G68" s="22"/>
      <c r="H68" s="22"/>
      <c r="I68" s="35" t="s">
        <v>35</v>
      </c>
      <c r="J68" s="16">
        <f t="shared" si="16"/>
        <v>1</v>
      </c>
      <c r="K68" s="17" t="s">
        <v>45</v>
      </c>
      <c r="L68" s="17" t="s">
        <v>6</v>
      </c>
      <c r="M68" s="42"/>
      <c r="N68" s="22"/>
      <c r="O68" s="22"/>
      <c r="P68" s="41"/>
      <c r="Q68" s="22"/>
      <c r="R68" s="22"/>
      <c r="S68" s="41"/>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43"/>
      <c r="AV68" s="37"/>
      <c r="AW68" s="37"/>
      <c r="AX68" s="37"/>
      <c r="AY68" s="37"/>
      <c r="AZ68" s="37"/>
      <c r="BA68" s="59">
        <f t="shared" si="17"/>
        <v>49245</v>
      </c>
      <c r="BB68" s="65">
        <f t="shared" si="0"/>
        <v>49245</v>
      </c>
      <c r="BC68" s="40" t="str">
        <f t="shared" si="1"/>
        <v>INR  Forty Nine Thousand Two Hundred &amp; Forty Five  Only</v>
      </c>
      <c r="IE68" s="21">
        <v>1.02</v>
      </c>
      <c r="IF68" s="21" t="s">
        <v>37</v>
      </c>
      <c r="IG68" s="21" t="s">
        <v>38</v>
      </c>
      <c r="IH68" s="21">
        <v>213</v>
      </c>
      <c r="II68" s="21" t="s">
        <v>34</v>
      </c>
    </row>
    <row r="69" spans="1:243" s="20" customFormat="1" ht="63">
      <c r="A69" s="33">
        <v>18</v>
      </c>
      <c r="B69" s="72" t="s">
        <v>108</v>
      </c>
      <c r="C69" s="34" t="s">
        <v>239</v>
      </c>
      <c r="D69" s="73">
        <v>2</v>
      </c>
      <c r="E69" s="74" t="s">
        <v>185</v>
      </c>
      <c r="F69" s="58">
        <v>6945</v>
      </c>
      <c r="G69" s="22"/>
      <c r="H69" s="22"/>
      <c r="I69" s="35" t="s">
        <v>35</v>
      </c>
      <c r="J69" s="16">
        <f t="shared" si="16"/>
        <v>1</v>
      </c>
      <c r="K69" s="17" t="s">
        <v>45</v>
      </c>
      <c r="L69" s="17" t="s">
        <v>6</v>
      </c>
      <c r="M69" s="42"/>
      <c r="N69" s="22"/>
      <c r="O69" s="22"/>
      <c r="P69" s="41"/>
      <c r="Q69" s="22"/>
      <c r="R69" s="22"/>
      <c r="S69" s="41"/>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59">
        <f t="shared" si="17"/>
        <v>13890</v>
      </c>
      <c r="BB69" s="65">
        <f t="shared" si="0"/>
        <v>13890</v>
      </c>
      <c r="BC69" s="40" t="str">
        <f t="shared" si="1"/>
        <v>INR  Thirteen Thousand Eight Hundred &amp; Ninety  Only</v>
      </c>
      <c r="IE69" s="21">
        <v>2</v>
      </c>
      <c r="IF69" s="21" t="s">
        <v>32</v>
      </c>
      <c r="IG69" s="21" t="s">
        <v>39</v>
      </c>
      <c r="IH69" s="21">
        <v>10</v>
      </c>
      <c r="II69" s="21" t="s">
        <v>34</v>
      </c>
    </row>
    <row r="70" spans="1:243" s="20" customFormat="1" ht="63">
      <c r="A70" s="33">
        <v>19</v>
      </c>
      <c r="B70" s="69" t="s">
        <v>109</v>
      </c>
      <c r="C70" s="34" t="s">
        <v>240</v>
      </c>
      <c r="D70" s="70">
        <v>25</v>
      </c>
      <c r="E70" s="71" t="s">
        <v>181</v>
      </c>
      <c r="F70" s="58">
        <v>1360</v>
      </c>
      <c r="G70" s="22"/>
      <c r="H70" s="22"/>
      <c r="I70" s="35" t="s">
        <v>35</v>
      </c>
      <c r="J70" s="16">
        <f t="shared" si="16"/>
        <v>1</v>
      </c>
      <c r="K70" s="17" t="s">
        <v>45</v>
      </c>
      <c r="L70" s="17" t="s">
        <v>6</v>
      </c>
      <c r="M70" s="42"/>
      <c r="N70" s="22"/>
      <c r="O70" s="22"/>
      <c r="P70" s="41"/>
      <c r="Q70" s="22"/>
      <c r="R70" s="22"/>
      <c r="S70" s="41"/>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59">
        <f t="shared" si="17"/>
        <v>34000</v>
      </c>
      <c r="BB70" s="65">
        <f t="shared" si="0"/>
        <v>34000</v>
      </c>
      <c r="BC70" s="40" t="str">
        <f t="shared" si="1"/>
        <v>INR  Thirty Four Thousand    Only</v>
      </c>
      <c r="IE70" s="21">
        <v>3</v>
      </c>
      <c r="IF70" s="21" t="s">
        <v>40</v>
      </c>
      <c r="IG70" s="21" t="s">
        <v>41</v>
      </c>
      <c r="IH70" s="21">
        <v>10</v>
      </c>
      <c r="II70" s="21" t="s">
        <v>34</v>
      </c>
    </row>
    <row r="71" spans="1:243" s="20" customFormat="1" ht="47.25">
      <c r="A71" s="33">
        <v>20</v>
      </c>
      <c r="B71" s="69" t="s">
        <v>110</v>
      </c>
      <c r="C71" s="34" t="s">
        <v>241</v>
      </c>
      <c r="D71" s="70">
        <v>20</v>
      </c>
      <c r="E71" s="71" t="s">
        <v>181</v>
      </c>
      <c r="F71" s="58">
        <v>1019</v>
      </c>
      <c r="G71" s="22"/>
      <c r="H71" s="22"/>
      <c r="I71" s="35" t="s">
        <v>35</v>
      </c>
      <c r="J71" s="16">
        <f t="shared" si="16"/>
        <v>1</v>
      </c>
      <c r="K71" s="17" t="s">
        <v>45</v>
      </c>
      <c r="L71" s="17" t="s">
        <v>6</v>
      </c>
      <c r="M71" s="42"/>
      <c r="N71" s="22"/>
      <c r="O71" s="22"/>
      <c r="P71" s="41"/>
      <c r="Q71" s="22"/>
      <c r="R71" s="22"/>
      <c r="S71" s="41"/>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59">
        <f t="shared" si="17"/>
        <v>20380</v>
      </c>
      <c r="BB71" s="65">
        <f t="shared" si="0"/>
        <v>20380</v>
      </c>
      <c r="BC71" s="40" t="str">
        <f t="shared" si="1"/>
        <v>INR  Twenty Thousand Three Hundred &amp; Eighty  Only</v>
      </c>
      <c r="IE71" s="21">
        <v>1.01</v>
      </c>
      <c r="IF71" s="21" t="s">
        <v>36</v>
      </c>
      <c r="IG71" s="21" t="s">
        <v>33</v>
      </c>
      <c r="IH71" s="21">
        <v>123.223</v>
      </c>
      <c r="II71" s="21" t="s">
        <v>34</v>
      </c>
    </row>
    <row r="72" spans="1:243" s="20" customFormat="1" ht="47.25">
      <c r="A72" s="33">
        <v>21</v>
      </c>
      <c r="B72" s="69" t="s">
        <v>111</v>
      </c>
      <c r="C72" s="34" t="s">
        <v>242</v>
      </c>
      <c r="D72" s="70">
        <v>25</v>
      </c>
      <c r="E72" s="71" t="s">
        <v>181</v>
      </c>
      <c r="F72" s="58">
        <v>214</v>
      </c>
      <c r="G72" s="22"/>
      <c r="H72" s="22"/>
      <c r="I72" s="35" t="s">
        <v>35</v>
      </c>
      <c r="J72" s="16">
        <f t="shared" si="16"/>
        <v>1</v>
      </c>
      <c r="K72" s="17" t="s">
        <v>45</v>
      </c>
      <c r="L72" s="17" t="s">
        <v>6</v>
      </c>
      <c r="M72" s="42"/>
      <c r="N72" s="22"/>
      <c r="O72" s="22"/>
      <c r="P72" s="41"/>
      <c r="Q72" s="22"/>
      <c r="R72" s="22"/>
      <c r="S72" s="41"/>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59">
        <f t="shared" si="17"/>
        <v>5350</v>
      </c>
      <c r="BB72" s="65">
        <f t="shared" si="0"/>
        <v>5350</v>
      </c>
      <c r="BC72" s="40" t="str">
        <f t="shared" si="1"/>
        <v>INR  Five Thousand Three Hundred &amp; Fifty  Only</v>
      </c>
      <c r="IE72" s="21">
        <v>1.02</v>
      </c>
      <c r="IF72" s="21" t="s">
        <v>37</v>
      </c>
      <c r="IG72" s="21" t="s">
        <v>38</v>
      </c>
      <c r="IH72" s="21">
        <v>213</v>
      </c>
      <c r="II72" s="21" t="s">
        <v>34</v>
      </c>
    </row>
    <row r="73" spans="1:243" s="20" customFormat="1" ht="110.25">
      <c r="A73" s="33">
        <v>22</v>
      </c>
      <c r="B73" s="69" t="s">
        <v>112</v>
      </c>
      <c r="C73" s="34" t="s">
        <v>243</v>
      </c>
      <c r="D73" s="67"/>
      <c r="E73" s="68"/>
      <c r="F73" s="35">
        <v>0</v>
      </c>
      <c r="G73" s="15"/>
      <c r="H73" s="15"/>
      <c r="I73" s="35"/>
      <c r="J73" s="16"/>
      <c r="K73" s="17"/>
      <c r="L73" s="17"/>
      <c r="M73" s="18"/>
      <c r="N73" s="19"/>
      <c r="O73" s="19"/>
      <c r="P73" s="36"/>
      <c r="Q73" s="19"/>
      <c r="R73" s="19"/>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8"/>
      <c r="BB73" s="39"/>
      <c r="BC73" s="40"/>
      <c r="IE73" s="21">
        <v>2</v>
      </c>
      <c r="IF73" s="21" t="s">
        <v>32</v>
      </c>
      <c r="IG73" s="21" t="s">
        <v>39</v>
      </c>
      <c r="IH73" s="21">
        <v>10</v>
      </c>
      <c r="II73" s="21" t="s">
        <v>34</v>
      </c>
    </row>
    <row r="74" spans="1:243" s="20" customFormat="1" ht="28.5">
      <c r="A74" s="33">
        <v>22.1</v>
      </c>
      <c r="B74" s="69" t="s">
        <v>113</v>
      </c>
      <c r="C74" s="34" t="s">
        <v>244</v>
      </c>
      <c r="D74" s="70">
        <v>1</v>
      </c>
      <c r="E74" s="71" t="s">
        <v>183</v>
      </c>
      <c r="F74" s="58">
        <v>2030</v>
      </c>
      <c r="G74" s="22"/>
      <c r="H74" s="22"/>
      <c r="I74" s="35" t="s">
        <v>35</v>
      </c>
      <c r="J74" s="16">
        <f>IF(I74="Less(-)",-1,1)</f>
        <v>1</v>
      </c>
      <c r="K74" s="17" t="s">
        <v>45</v>
      </c>
      <c r="L74" s="17" t="s">
        <v>6</v>
      </c>
      <c r="M74" s="42"/>
      <c r="N74" s="22"/>
      <c r="O74" s="22"/>
      <c r="P74" s="41"/>
      <c r="Q74" s="22"/>
      <c r="R74" s="22"/>
      <c r="S74" s="41"/>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59">
        <f>total_amount_ba($B$2,$D$2,D74,F74,J74,K74,M74)</f>
        <v>2030</v>
      </c>
      <c r="BB74" s="65">
        <f aca="true" t="shared" si="18" ref="BB74:BB113">BA74+SUM(N74:AZ74)</f>
        <v>2030</v>
      </c>
      <c r="BC74" s="40" t="str">
        <f aca="true" t="shared" si="19" ref="BC74:BC113">SpellNumber(L74,BB74)</f>
        <v>INR  Two Thousand  &amp;Thirty  Only</v>
      </c>
      <c r="IE74" s="21">
        <v>1.01</v>
      </c>
      <c r="IF74" s="21" t="s">
        <v>36</v>
      </c>
      <c r="IG74" s="21" t="s">
        <v>33</v>
      </c>
      <c r="IH74" s="21">
        <v>123.223</v>
      </c>
      <c r="II74" s="21" t="s">
        <v>34</v>
      </c>
    </row>
    <row r="75" spans="1:243" s="20" customFormat="1" ht="110.25">
      <c r="A75" s="33">
        <v>23</v>
      </c>
      <c r="B75" s="69" t="s">
        <v>114</v>
      </c>
      <c r="C75" s="34" t="s">
        <v>245</v>
      </c>
      <c r="D75" s="67"/>
      <c r="E75" s="68"/>
      <c r="F75" s="35">
        <v>0</v>
      </c>
      <c r="G75" s="15"/>
      <c r="H75" s="15"/>
      <c r="I75" s="35"/>
      <c r="J75" s="16"/>
      <c r="K75" s="17"/>
      <c r="L75" s="17"/>
      <c r="M75" s="18"/>
      <c r="N75" s="19"/>
      <c r="O75" s="19"/>
      <c r="P75" s="36"/>
      <c r="Q75" s="19"/>
      <c r="R75" s="19"/>
      <c r="S75" s="36"/>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8"/>
      <c r="BB75" s="39"/>
      <c r="BC75" s="40"/>
      <c r="IE75" s="21">
        <v>1.02</v>
      </c>
      <c r="IF75" s="21" t="s">
        <v>37</v>
      </c>
      <c r="IG75" s="21" t="s">
        <v>38</v>
      </c>
      <c r="IH75" s="21">
        <v>213</v>
      </c>
      <c r="II75" s="21" t="s">
        <v>34</v>
      </c>
    </row>
    <row r="76" spans="1:243" s="20" customFormat="1" ht="28.5">
      <c r="A76" s="33">
        <v>23.1</v>
      </c>
      <c r="B76" s="69" t="s">
        <v>115</v>
      </c>
      <c r="C76" s="34" t="s">
        <v>246</v>
      </c>
      <c r="D76" s="70">
        <v>3</v>
      </c>
      <c r="E76" s="71" t="s">
        <v>183</v>
      </c>
      <c r="F76" s="58">
        <v>5232</v>
      </c>
      <c r="G76" s="22"/>
      <c r="H76" s="22"/>
      <c r="I76" s="35" t="s">
        <v>35</v>
      </c>
      <c r="J76" s="16">
        <f>IF(I76="Less(-)",-1,1)</f>
        <v>1</v>
      </c>
      <c r="K76" s="17" t="s">
        <v>45</v>
      </c>
      <c r="L76" s="17" t="s">
        <v>6</v>
      </c>
      <c r="M76" s="42"/>
      <c r="N76" s="22"/>
      <c r="O76" s="22"/>
      <c r="P76" s="41"/>
      <c r="Q76" s="22"/>
      <c r="R76" s="22"/>
      <c r="S76" s="41"/>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59">
        <f>total_amount_ba($B$2,$D$2,D76,F76,J76,K76,M76)</f>
        <v>15696</v>
      </c>
      <c r="BB76" s="65">
        <f t="shared" si="18"/>
        <v>15696</v>
      </c>
      <c r="BC76" s="40" t="str">
        <f t="shared" si="19"/>
        <v>INR  Fifteen Thousand Six Hundred &amp; Ninety Six  Only</v>
      </c>
      <c r="IE76" s="21">
        <v>2</v>
      </c>
      <c r="IF76" s="21" t="s">
        <v>32</v>
      </c>
      <c r="IG76" s="21" t="s">
        <v>39</v>
      </c>
      <c r="IH76" s="21">
        <v>10</v>
      </c>
      <c r="II76" s="21" t="s">
        <v>34</v>
      </c>
    </row>
    <row r="77" spans="1:243" s="20" customFormat="1" ht="141.75">
      <c r="A77" s="33">
        <v>24</v>
      </c>
      <c r="B77" s="69" t="s">
        <v>116</v>
      </c>
      <c r="C77" s="34" t="s">
        <v>247</v>
      </c>
      <c r="D77" s="67"/>
      <c r="E77" s="68"/>
      <c r="F77" s="35">
        <v>0</v>
      </c>
      <c r="G77" s="15"/>
      <c r="H77" s="15"/>
      <c r="I77" s="35"/>
      <c r="J77" s="16"/>
      <c r="K77" s="17"/>
      <c r="L77" s="17"/>
      <c r="M77" s="18"/>
      <c r="N77" s="19"/>
      <c r="O77" s="19"/>
      <c r="P77" s="36"/>
      <c r="Q77" s="19"/>
      <c r="R77" s="19"/>
      <c r="S77" s="36"/>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8"/>
      <c r="BB77" s="39"/>
      <c r="BC77" s="40"/>
      <c r="IE77" s="21">
        <v>1.01</v>
      </c>
      <c r="IF77" s="21" t="s">
        <v>36</v>
      </c>
      <c r="IG77" s="21" t="s">
        <v>33</v>
      </c>
      <c r="IH77" s="21">
        <v>123.223</v>
      </c>
      <c r="II77" s="21" t="s">
        <v>34</v>
      </c>
    </row>
    <row r="78" spans="1:243" s="20" customFormat="1" ht="28.5">
      <c r="A78" s="33">
        <v>24.01</v>
      </c>
      <c r="B78" s="69" t="s">
        <v>115</v>
      </c>
      <c r="C78" s="34" t="s">
        <v>248</v>
      </c>
      <c r="D78" s="70">
        <v>1</v>
      </c>
      <c r="E78" s="71" t="s">
        <v>183</v>
      </c>
      <c r="F78" s="58">
        <v>8913</v>
      </c>
      <c r="G78" s="22"/>
      <c r="H78" s="22"/>
      <c r="I78" s="35" t="s">
        <v>35</v>
      </c>
      <c r="J78" s="16">
        <f aca="true" t="shared" si="20" ref="J78:J83">IF(I78="Less(-)",-1,1)</f>
        <v>1</v>
      </c>
      <c r="K78" s="17" t="s">
        <v>45</v>
      </c>
      <c r="L78" s="17" t="s">
        <v>6</v>
      </c>
      <c r="M78" s="42"/>
      <c r="N78" s="22"/>
      <c r="O78" s="22"/>
      <c r="P78" s="41"/>
      <c r="Q78" s="22"/>
      <c r="R78" s="22"/>
      <c r="S78" s="41"/>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43"/>
      <c r="AV78" s="37"/>
      <c r="AW78" s="37"/>
      <c r="AX78" s="37"/>
      <c r="AY78" s="37"/>
      <c r="AZ78" s="37"/>
      <c r="BA78" s="59">
        <f aca="true" t="shared" si="21" ref="BA78:BA83">total_amount_ba($B$2,$D$2,D78,F78,J78,K78,M78)</f>
        <v>8913</v>
      </c>
      <c r="BB78" s="65">
        <f t="shared" si="18"/>
        <v>8913</v>
      </c>
      <c r="BC78" s="40" t="str">
        <f t="shared" si="19"/>
        <v>INR  Eight Thousand Nine Hundred &amp; Thirteen  Only</v>
      </c>
      <c r="IE78" s="21">
        <v>1.02</v>
      </c>
      <c r="IF78" s="21" t="s">
        <v>37</v>
      </c>
      <c r="IG78" s="21" t="s">
        <v>38</v>
      </c>
      <c r="IH78" s="21">
        <v>213</v>
      </c>
      <c r="II78" s="21" t="s">
        <v>34</v>
      </c>
    </row>
    <row r="79" spans="1:243" s="20" customFormat="1" ht="94.5">
      <c r="A79" s="33">
        <v>25</v>
      </c>
      <c r="B79" s="69" t="s">
        <v>117</v>
      </c>
      <c r="C79" s="34" t="s">
        <v>249</v>
      </c>
      <c r="D79" s="67"/>
      <c r="E79" s="68"/>
      <c r="F79" s="35">
        <v>0</v>
      </c>
      <c r="G79" s="15"/>
      <c r="H79" s="15"/>
      <c r="I79" s="35"/>
      <c r="J79" s="16"/>
      <c r="K79" s="17"/>
      <c r="L79" s="17"/>
      <c r="M79" s="18"/>
      <c r="N79" s="19"/>
      <c r="O79" s="19"/>
      <c r="P79" s="36"/>
      <c r="Q79" s="19"/>
      <c r="R79" s="19"/>
      <c r="S79" s="36"/>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8"/>
      <c r="BB79" s="39"/>
      <c r="BC79" s="40"/>
      <c r="IE79" s="21">
        <v>2</v>
      </c>
      <c r="IF79" s="21" t="s">
        <v>32</v>
      </c>
      <c r="IG79" s="21" t="s">
        <v>39</v>
      </c>
      <c r="IH79" s="21">
        <v>10</v>
      </c>
      <c r="II79" s="21" t="s">
        <v>34</v>
      </c>
    </row>
    <row r="80" spans="1:243" s="20" customFormat="1" ht="28.5">
      <c r="A80" s="33">
        <v>25.1</v>
      </c>
      <c r="B80" s="69" t="s">
        <v>118</v>
      </c>
      <c r="C80" s="34" t="s">
        <v>250</v>
      </c>
      <c r="D80" s="70">
        <v>84</v>
      </c>
      <c r="E80" s="71" t="s">
        <v>183</v>
      </c>
      <c r="F80" s="58">
        <v>224</v>
      </c>
      <c r="G80" s="22"/>
      <c r="H80" s="22"/>
      <c r="I80" s="35" t="s">
        <v>35</v>
      </c>
      <c r="J80" s="16">
        <f t="shared" si="20"/>
        <v>1</v>
      </c>
      <c r="K80" s="17" t="s">
        <v>45</v>
      </c>
      <c r="L80" s="17" t="s">
        <v>6</v>
      </c>
      <c r="M80" s="42"/>
      <c r="N80" s="22"/>
      <c r="O80" s="22"/>
      <c r="P80" s="41"/>
      <c r="Q80" s="22"/>
      <c r="R80" s="22"/>
      <c r="S80" s="41"/>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59">
        <f t="shared" si="21"/>
        <v>18816</v>
      </c>
      <c r="BB80" s="65">
        <f t="shared" si="18"/>
        <v>18816</v>
      </c>
      <c r="BC80" s="40" t="str">
        <f t="shared" si="19"/>
        <v>INR  Eighteen Thousand Eight Hundred &amp; Sixteen  Only</v>
      </c>
      <c r="IE80" s="21">
        <v>3</v>
      </c>
      <c r="IF80" s="21" t="s">
        <v>40</v>
      </c>
      <c r="IG80" s="21" t="s">
        <v>41</v>
      </c>
      <c r="IH80" s="21">
        <v>10</v>
      </c>
      <c r="II80" s="21" t="s">
        <v>34</v>
      </c>
    </row>
    <row r="81" spans="1:243" s="20" customFormat="1" ht="28.5">
      <c r="A81" s="33">
        <v>25.2</v>
      </c>
      <c r="B81" s="69" t="s">
        <v>119</v>
      </c>
      <c r="C81" s="34" t="s">
        <v>251</v>
      </c>
      <c r="D81" s="70">
        <v>2</v>
      </c>
      <c r="E81" s="71" t="s">
        <v>183</v>
      </c>
      <c r="F81" s="58">
        <v>575</v>
      </c>
      <c r="G81" s="22"/>
      <c r="H81" s="22"/>
      <c r="I81" s="35" t="s">
        <v>35</v>
      </c>
      <c r="J81" s="16">
        <f t="shared" si="20"/>
        <v>1</v>
      </c>
      <c r="K81" s="17" t="s">
        <v>45</v>
      </c>
      <c r="L81" s="17" t="s">
        <v>6</v>
      </c>
      <c r="M81" s="42"/>
      <c r="N81" s="22"/>
      <c r="O81" s="22"/>
      <c r="P81" s="41"/>
      <c r="Q81" s="22"/>
      <c r="R81" s="22"/>
      <c r="S81" s="41"/>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59">
        <f t="shared" si="21"/>
        <v>1150</v>
      </c>
      <c r="BB81" s="65">
        <f t="shared" si="18"/>
        <v>1150</v>
      </c>
      <c r="BC81" s="40" t="str">
        <f t="shared" si="19"/>
        <v>INR  One Thousand One Hundred &amp; Fifty  Only</v>
      </c>
      <c r="IE81" s="21">
        <v>1.01</v>
      </c>
      <c r="IF81" s="21" t="s">
        <v>36</v>
      </c>
      <c r="IG81" s="21" t="s">
        <v>33</v>
      </c>
      <c r="IH81" s="21">
        <v>123.223</v>
      </c>
      <c r="II81" s="21" t="s">
        <v>34</v>
      </c>
    </row>
    <row r="82" spans="1:243" s="20" customFormat="1" ht="28.5">
      <c r="A82" s="33">
        <v>25.3</v>
      </c>
      <c r="B82" s="69" t="s">
        <v>120</v>
      </c>
      <c r="C82" s="34" t="s">
        <v>252</v>
      </c>
      <c r="D82" s="70">
        <v>3</v>
      </c>
      <c r="E82" s="71" t="s">
        <v>183</v>
      </c>
      <c r="F82" s="58">
        <v>883</v>
      </c>
      <c r="G82" s="22"/>
      <c r="H82" s="22"/>
      <c r="I82" s="35" t="s">
        <v>35</v>
      </c>
      <c r="J82" s="16">
        <f t="shared" si="20"/>
        <v>1</v>
      </c>
      <c r="K82" s="17" t="s">
        <v>45</v>
      </c>
      <c r="L82" s="17" t="s">
        <v>6</v>
      </c>
      <c r="M82" s="42"/>
      <c r="N82" s="22"/>
      <c r="O82" s="22"/>
      <c r="P82" s="41"/>
      <c r="Q82" s="22"/>
      <c r="R82" s="22"/>
      <c r="S82" s="41"/>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59">
        <f t="shared" si="21"/>
        <v>2649</v>
      </c>
      <c r="BB82" s="65">
        <f t="shared" si="18"/>
        <v>2649</v>
      </c>
      <c r="BC82" s="40" t="str">
        <f t="shared" si="19"/>
        <v>INR  Two Thousand Six Hundred &amp; Forty Nine  Only</v>
      </c>
      <c r="IE82" s="21">
        <v>1.02</v>
      </c>
      <c r="IF82" s="21" t="s">
        <v>37</v>
      </c>
      <c r="IG82" s="21" t="s">
        <v>38</v>
      </c>
      <c r="IH82" s="21">
        <v>213</v>
      </c>
      <c r="II82" s="21" t="s">
        <v>34</v>
      </c>
    </row>
    <row r="83" spans="1:243" s="20" customFormat="1" ht="28.5">
      <c r="A83" s="33">
        <v>25.4</v>
      </c>
      <c r="B83" s="69" t="s">
        <v>121</v>
      </c>
      <c r="C83" s="34" t="s">
        <v>253</v>
      </c>
      <c r="D83" s="70">
        <v>3</v>
      </c>
      <c r="E83" s="71" t="s">
        <v>183</v>
      </c>
      <c r="F83" s="58">
        <v>1077</v>
      </c>
      <c r="G83" s="22"/>
      <c r="H83" s="22"/>
      <c r="I83" s="35" t="s">
        <v>35</v>
      </c>
      <c r="J83" s="16">
        <f t="shared" si="20"/>
        <v>1</v>
      </c>
      <c r="K83" s="17" t="s">
        <v>45</v>
      </c>
      <c r="L83" s="17" t="s">
        <v>6</v>
      </c>
      <c r="M83" s="42"/>
      <c r="N83" s="22"/>
      <c r="O83" s="22"/>
      <c r="P83" s="41"/>
      <c r="Q83" s="22"/>
      <c r="R83" s="22"/>
      <c r="S83" s="41"/>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59">
        <f t="shared" si="21"/>
        <v>3231</v>
      </c>
      <c r="BB83" s="65">
        <f t="shared" si="18"/>
        <v>3231</v>
      </c>
      <c r="BC83" s="40" t="str">
        <f t="shared" si="19"/>
        <v>INR  Three Thousand Two Hundred &amp; Thirty One  Only</v>
      </c>
      <c r="IE83" s="21">
        <v>2</v>
      </c>
      <c r="IF83" s="21" t="s">
        <v>32</v>
      </c>
      <c r="IG83" s="21" t="s">
        <v>39</v>
      </c>
      <c r="IH83" s="21">
        <v>10</v>
      </c>
      <c r="II83" s="21" t="s">
        <v>34</v>
      </c>
    </row>
    <row r="84" spans="1:243" s="20" customFormat="1" ht="28.5">
      <c r="A84" s="33">
        <v>25.5</v>
      </c>
      <c r="B84" s="72" t="s">
        <v>122</v>
      </c>
      <c r="C84" s="34" t="s">
        <v>254</v>
      </c>
      <c r="D84" s="73">
        <v>6</v>
      </c>
      <c r="E84" s="74" t="s">
        <v>184</v>
      </c>
      <c r="F84" s="58">
        <v>647</v>
      </c>
      <c r="G84" s="22"/>
      <c r="H84" s="22"/>
      <c r="I84" s="35" t="s">
        <v>35</v>
      </c>
      <c r="J84" s="16">
        <f>IF(I84="Less(-)",-1,1)</f>
        <v>1</v>
      </c>
      <c r="K84" s="17" t="s">
        <v>45</v>
      </c>
      <c r="L84" s="17" t="s">
        <v>6</v>
      </c>
      <c r="M84" s="42"/>
      <c r="N84" s="22"/>
      <c r="O84" s="22"/>
      <c r="P84" s="41"/>
      <c r="Q84" s="22"/>
      <c r="R84" s="22"/>
      <c r="S84" s="41"/>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59">
        <f>total_amount_ba($B$2,$D$2,D84,F84,J84,K84,M84)</f>
        <v>3882</v>
      </c>
      <c r="BB84" s="65">
        <f t="shared" si="18"/>
        <v>3882</v>
      </c>
      <c r="BC84" s="40" t="str">
        <f t="shared" si="19"/>
        <v>INR  Three Thousand Eight Hundred &amp; Eighty Two  Only</v>
      </c>
      <c r="IE84" s="21">
        <v>1.01</v>
      </c>
      <c r="IF84" s="21" t="s">
        <v>36</v>
      </c>
      <c r="IG84" s="21" t="s">
        <v>33</v>
      </c>
      <c r="IH84" s="21">
        <v>123.223</v>
      </c>
      <c r="II84" s="21" t="s">
        <v>34</v>
      </c>
    </row>
    <row r="85" spans="1:243" s="20" customFormat="1" ht="28.5">
      <c r="A85" s="33">
        <v>25.6</v>
      </c>
      <c r="B85" s="72" t="s">
        <v>123</v>
      </c>
      <c r="C85" s="34" t="s">
        <v>255</v>
      </c>
      <c r="D85" s="73">
        <v>3</v>
      </c>
      <c r="E85" s="74" t="s">
        <v>184</v>
      </c>
      <c r="F85" s="58">
        <v>1374</v>
      </c>
      <c r="G85" s="22"/>
      <c r="H85" s="22"/>
      <c r="I85" s="35" t="s">
        <v>35</v>
      </c>
      <c r="J85" s="16">
        <f>IF(I85="Less(-)",-1,1)</f>
        <v>1</v>
      </c>
      <c r="K85" s="17" t="s">
        <v>45</v>
      </c>
      <c r="L85" s="17" t="s">
        <v>6</v>
      </c>
      <c r="M85" s="42"/>
      <c r="N85" s="22"/>
      <c r="O85" s="22"/>
      <c r="P85" s="41"/>
      <c r="Q85" s="22"/>
      <c r="R85" s="22"/>
      <c r="S85" s="41"/>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59">
        <f>total_amount_ba($B$2,$D$2,D85,F85,J85,K85,M85)</f>
        <v>4122</v>
      </c>
      <c r="BB85" s="65">
        <f t="shared" si="18"/>
        <v>4122</v>
      </c>
      <c r="BC85" s="40" t="str">
        <f t="shared" si="19"/>
        <v>INR  Four Thousand One Hundred &amp; Twenty Two  Only</v>
      </c>
      <c r="IE85" s="21">
        <v>1.02</v>
      </c>
      <c r="IF85" s="21" t="s">
        <v>37</v>
      </c>
      <c r="IG85" s="21" t="s">
        <v>38</v>
      </c>
      <c r="IH85" s="21">
        <v>213</v>
      </c>
      <c r="II85" s="21" t="s">
        <v>34</v>
      </c>
    </row>
    <row r="86" spans="1:243" s="20" customFormat="1" ht="28.5">
      <c r="A86" s="33">
        <v>25.7</v>
      </c>
      <c r="B86" s="72" t="s">
        <v>124</v>
      </c>
      <c r="C86" s="34" t="s">
        <v>256</v>
      </c>
      <c r="D86" s="73">
        <v>5</v>
      </c>
      <c r="E86" s="74" t="s">
        <v>184</v>
      </c>
      <c r="F86" s="58">
        <v>2124</v>
      </c>
      <c r="G86" s="22"/>
      <c r="H86" s="22"/>
      <c r="I86" s="35" t="s">
        <v>35</v>
      </c>
      <c r="J86" s="16">
        <f>IF(I86="Less(-)",-1,1)</f>
        <v>1</v>
      </c>
      <c r="K86" s="17" t="s">
        <v>45</v>
      </c>
      <c r="L86" s="17" t="s">
        <v>6</v>
      </c>
      <c r="M86" s="42"/>
      <c r="N86" s="22"/>
      <c r="O86" s="22"/>
      <c r="P86" s="41"/>
      <c r="Q86" s="22"/>
      <c r="R86" s="22"/>
      <c r="S86" s="41"/>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59">
        <f>total_amount_ba($B$2,$D$2,D86,F86,J86,K86,M86)</f>
        <v>10620</v>
      </c>
      <c r="BB86" s="65">
        <f t="shared" si="18"/>
        <v>10620</v>
      </c>
      <c r="BC86" s="40" t="str">
        <f t="shared" si="19"/>
        <v>INR  Ten Thousand Six Hundred &amp; Twenty  Only</v>
      </c>
      <c r="IE86" s="21">
        <v>2</v>
      </c>
      <c r="IF86" s="21" t="s">
        <v>32</v>
      </c>
      <c r="IG86" s="21" t="s">
        <v>39</v>
      </c>
      <c r="IH86" s="21">
        <v>10</v>
      </c>
      <c r="II86" s="21" t="s">
        <v>34</v>
      </c>
    </row>
    <row r="87" spans="1:243" s="20" customFormat="1" ht="28.5">
      <c r="A87" s="33">
        <v>25.8</v>
      </c>
      <c r="B87" s="72" t="s">
        <v>125</v>
      </c>
      <c r="C87" s="34" t="s">
        <v>257</v>
      </c>
      <c r="D87" s="73">
        <v>5</v>
      </c>
      <c r="E87" s="74" t="s">
        <v>184</v>
      </c>
      <c r="F87" s="58">
        <v>2724</v>
      </c>
      <c r="G87" s="22"/>
      <c r="H87" s="22"/>
      <c r="I87" s="35" t="s">
        <v>35</v>
      </c>
      <c r="J87" s="16">
        <f aca="true" t="shared" si="22" ref="J87:J93">IF(I87="Less(-)",-1,1)</f>
        <v>1</v>
      </c>
      <c r="K87" s="17" t="s">
        <v>45</v>
      </c>
      <c r="L87" s="17" t="s">
        <v>6</v>
      </c>
      <c r="M87" s="42"/>
      <c r="N87" s="22"/>
      <c r="O87" s="22"/>
      <c r="P87" s="41"/>
      <c r="Q87" s="22"/>
      <c r="R87" s="22"/>
      <c r="S87" s="41"/>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59">
        <f aca="true" t="shared" si="23" ref="BA87:BA93">total_amount_ba($B$2,$D$2,D87,F87,J87,K87,M87)</f>
        <v>13620</v>
      </c>
      <c r="BB87" s="65">
        <f t="shared" si="18"/>
        <v>13620</v>
      </c>
      <c r="BC87" s="40" t="str">
        <f t="shared" si="19"/>
        <v>INR  Thirteen Thousand Six Hundred &amp; Twenty  Only</v>
      </c>
      <c r="IE87" s="21">
        <v>1.01</v>
      </c>
      <c r="IF87" s="21" t="s">
        <v>36</v>
      </c>
      <c r="IG87" s="21" t="s">
        <v>33</v>
      </c>
      <c r="IH87" s="21">
        <v>123.223</v>
      </c>
      <c r="II87" s="21" t="s">
        <v>34</v>
      </c>
    </row>
    <row r="88" spans="1:243" s="20" customFormat="1" ht="78.75">
      <c r="A88" s="33">
        <v>26</v>
      </c>
      <c r="B88" s="72" t="s">
        <v>126</v>
      </c>
      <c r="C88" s="34" t="s">
        <v>258</v>
      </c>
      <c r="D88" s="67"/>
      <c r="E88" s="68"/>
      <c r="F88" s="35">
        <v>0</v>
      </c>
      <c r="G88" s="15"/>
      <c r="H88" s="15"/>
      <c r="I88" s="35"/>
      <c r="J88" s="16"/>
      <c r="K88" s="17"/>
      <c r="L88" s="17"/>
      <c r="M88" s="18"/>
      <c r="N88" s="19"/>
      <c r="O88" s="19"/>
      <c r="P88" s="36"/>
      <c r="Q88" s="19"/>
      <c r="R88" s="19"/>
      <c r="S88" s="36"/>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8"/>
      <c r="BB88" s="39"/>
      <c r="BC88" s="40"/>
      <c r="IE88" s="21">
        <v>1.02</v>
      </c>
      <c r="IF88" s="21" t="s">
        <v>37</v>
      </c>
      <c r="IG88" s="21" t="s">
        <v>38</v>
      </c>
      <c r="IH88" s="21">
        <v>213</v>
      </c>
      <c r="II88" s="21" t="s">
        <v>34</v>
      </c>
    </row>
    <row r="89" spans="1:243" s="20" customFormat="1" ht="47.25">
      <c r="A89" s="33">
        <v>26.1</v>
      </c>
      <c r="B89" s="72" t="s">
        <v>127</v>
      </c>
      <c r="C89" s="34" t="s">
        <v>259</v>
      </c>
      <c r="D89" s="73">
        <v>10</v>
      </c>
      <c r="E89" s="74" t="s">
        <v>184</v>
      </c>
      <c r="F89" s="58">
        <v>3504</v>
      </c>
      <c r="G89" s="22"/>
      <c r="H89" s="22"/>
      <c r="I89" s="35" t="s">
        <v>35</v>
      </c>
      <c r="J89" s="16">
        <f t="shared" si="22"/>
        <v>1</v>
      </c>
      <c r="K89" s="17" t="s">
        <v>45</v>
      </c>
      <c r="L89" s="17" t="s">
        <v>6</v>
      </c>
      <c r="M89" s="42"/>
      <c r="N89" s="22"/>
      <c r="O89" s="22"/>
      <c r="P89" s="41"/>
      <c r="Q89" s="22"/>
      <c r="R89" s="22"/>
      <c r="S89" s="41"/>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59">
        <f t="shared" si="23"/>
        <v>35040</v>
      </c>
      <c r="BB89" s="65">
        <f t="shared" si="18"/>
        <v>35040</v>
      </c>
      <c r="BC89" s="40" t="str">
        <f t="shared" si="19"/>
        <v>INR  Thirty Five Thousand  &amp;Forty  Only</v>
      </c>
      <c r="IE89" s="21">
        <v>2</v>
      </c>
      <c r="IF89" s="21" t="s">
        <v>32</v>
      </c>
      <c r="IG89" s="21" t="s">
        <v>39</v>
      </c>
      <c r="IH89" s="21">
        <v>10</v>
      </c>
      <c r="II89" s="21" t="s">
        <v>34</v>
      </c>
    </row>
    <row r="90" spans="1:243" s="20" customFormat="1" ht="94.5">
      <c r="A90" s="33">
        <v>27</v>
      </c>
      <c r="B90" s="72" t="s">
        <v>128</v>
      </c>
      <c r="C90" s="34" t="s">
        <v>260</v>
      </c>
      <c r="D90" s="67"/>
      <c r="E90" s="68"/>
      <c r="F90" s="35">
        <v>0</v>
      </c>
      <c r="G90" s="15"/>
      <c r="H90" s="15"/>
      <c r="I90" s="35"/>
      <c r="J90" s="16"/>
      <c r="K90" s="17"/>
      <c r="L90" s="17"/>
      <c r="M90" s="18"/>
      <c r="N90" s="19"/>
      <c r="O90" s="19"/>
      <c r="P90" s="36"/>
      <c r="Q90" s="19"/>
      <c r="R90" s="19"/>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8"/>
      <c r="BB90" s="39"/>
      <c r="BC90" s="40"/>
      <c r="IE90" s="21">
        <v>3</v>
      </c>
      <c r="IF90" s="21" t="s">
        <v>40</v>
      </c>
      <c r="IG90" s="21" t="s">
        <v>41</v>
      </c>
      <c r="IH90" s="21">
        <v>10</v>
      </c>
      <c r="II90" s="21" t="s">
        <v>34</v>
      </c>
    </row>
    <row r="91" spans="1:243" s="20" customFormat="1" ht="47.25">
      <c r="A91" s="33">
        <v>27.1</v>
      </c>
      <c r="B91" s="72" t="s">
        <v>129</v>
      </c>
      <c r="C91" s="34" t="s">
        <v>261</v>
      </c>
      <c r="D91" s="73">
        <v>8</v>
      </c>
      <c r="E91" s="74" t="s">
        <v>184</v>
      </c>
      <c r="F91" s="58">
        <v>1012</v>
      </c>
      <c r="G91" s="22"/>
      <c r="H91" s="22"/>
      <c r="I91" s="35" t="s">
        <v>35</v>
      </c>
      <c r="J91" s="16">
        <f t="shared" si="22"/>
        <v>1</v>
      </c>
      <c r="K91" s="17" t="s">
        <v>45</v>
      </c>
      <c r="L91" s="17" t="s">
        <v>6</v>
      </c>
      <c r="M91" s="42"/>
      <c r="N91" s="22"/>
      <c r="O91" s="22"/>
      <c r="P91" s="41"/>
      <c r="Q91" s="22"/>
      <c r="R91" s="22"/>
      <c r="S91" s="41"/>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59">
        <f t="shared" si="23"/>
        <v>8096</v>
      </c>
      <c r="BB91" s="65">
        <f t="shared" si="18"/>
        <v>8096</v>
      </c>
      <c r="BC91" s="40" t="str">
        <f t="shared" si="19"/>
        <v>INR  Eight Thousand  &amp;Ninety Six  Only</v>
      </c>
      <c r="IE91" s="21">
        <v>1.01</v>
      </c>
      <c r="IF91" s="21" t="s">
        <v>36</v>
      </c>
      <c r="IG91" s="21" t="s">
        <v>33</v>
      </c>
      <c r="IH91" s="21">
        <v>123.223</v>
      </c>
      <c r="II91" s="21" t="s">
        <v>34</v>
      </c>
    </row>
    <row r="92" spans="1:243" s="20" customFormat="1" ht="47.25">
      <c r="A92" s="33">
        <v>27.2</v>
      </c>
      <c r="B92" s="72" t="s">
        <v>130</v>
      </c>
      <c r="C92" s="34" t="s">
        <v>262</v>
      </c>
      <c r="D92" s="73">
        <v>2</v>
      </c>
      <c r="E92" s="74" t="s">
        <v>184</v>
      </c>
      <c r="F92" s="58">
        <v>1277</v>
      </c>
      <c r="G92" s="22"/>
      <c r="H92" s="22"/>
      <c r="I92" s="35" t="s">
        <v>35</v>
      </c>
      <c r="J92" s="16">
        <f t="shared" si="22"/>
        <v>1</v>
      </c>
      <c r="K92" s="17" t="s">
        <v>45</v>
      </c>
      <c r="L92" s="17" t="s">
        <v>6</v>
      </c>
      <c r="M92" s="42"/>
      <c r="N92" s="22"/>
      <c r="O92" s="22"/>
      <c r="P92" s="41"/>
      <c r="Q92" s="22"/>
      <c r="R92" s="22"/>
      <c r="S92" s="41"/>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59">
        <f t="shared" si="23"/>
        <v>2554</v>
      </c>
      <c r="BB92" s="65">
        <f t="shared" si="18"/>
        <v>2554</v>
      </c>
      <c r="BC92" s="40" t="str">
        <f t="shared" si="19"/>
        <v>INR  Two Thousand Five Hundred &amp; Fifty Four  Only</v>
      </c>
      <c r="IE92" s="21">
        <v>1.02</v>
      </c>
      <c r="IF92" s="21" t="s">
        <v>37</v>
      </c>
      <c r="IG92" s="21" t="s">
        <v>38</v>
      </c>
      <c r="IH92" s="21">
        <v>213</v>
      </c>
      <c r="II92" s="21" t="s">
        <v>34</v>
      </c>
    </row>
    <row r="93" spans="1:243" s="20" customFormat="1" ht="47.25">
      <c r="A93" s="33">
        <v>27.3</v>
      </c>
      <c r="B93" s="72" t="s">
        <v>131</v>
      </c>
      <c r="C93" s="34" t="s">
        <v>263</v>
      </c>
      <c r="D93" s="73">
        <v>40</v>
      </c>
      <c r="E93" s="74" t="s">
        <v>184</v>
      </c>
      <c r="F93" s="58">
        <v>3956</v>
      </c>
      <c r="G93" s="22"/>
      <c r="H93" s="22"/>
      <c r="I93" s="35" t="s">
        <v>35</v>
      </c>
      <c r="J93" s="16">
        <f t="shared" si="22"/>
        <v>1</v>
      </c>
      <c r="K93" s="17" t="s">
        <v>45</v>
      </c>
      <c r="L93" s="17" t="s">
        <v>6</v>
      </c>
      <c r="M93" s="42"/>
      <c r="N93" s="22"/>
      <c r="O93" s="22"/>
      <c r="P93" s="41"/>
      <c r="Q93" s="22"/>
      <c r="R93" s="22"/>
      <c r="S93" s="41"/>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59">
        <f t="shared" si="23"/>
        <v>158240</v>
      </c>
      <c r="BB93" s="65">
        <f t="shared" si="18"/>
        <v>158240</v>
      </c>
      <c r="BC93" s="40" t="str">
        <f t="shared" si="19"/>
        <v>INR  One Lakh Fifty Eight Thousand Two Hundred &amp; Forty  Only</v>
      </c>
      <c r="IE93" s="21">
        <v>2</v>
      </c>
      <c r="IF93" s="21" t="s">
        <v>32</v>
      </c>
      <c r="IG93" s="21" t="s">
        <v>39</v>
      </c>
      <c r="IH93" s="21">
        <v>10</v>
      </c>
      <c r="II93" s="21" t="s">
        <v>34</v>
      </c>
    </row>
    <row r="94" spans="1:243" s="20" customFormat="1" ht="94.5">
      <c r="A94" s="33">
        <v>28</v>
      </c>
      <c r="B94" s="72" t="s">
        <v>132</v>
      </c>
      <c r="C94" s="34" t="s">
        <v>264</v>
      </c>
      <c r="D94" s="73">
        <v>1</v>
      </c>
      <c r="E94" s="74" t="s">
        <v>184</v>
      </c>
      <c r="F94" s="58">
        <v>519</v>
      </c>
      <c r="G94" s="22"/>
      <c r="H94" s="22"/>
      <c r="I94" s="35" t="s">
        <v>35</v>
      </c>
      <c r="J94" s="16">
        <f>IF(I94="Less(-)",-1,1)</f>
        <v>1</v>
      </c>
      <c r="K94" s="17" t="s">
        <v>45</v>
      </c>
      <c r="L94" s="17" t="s">
        <v>6</v>
      </c>
      <c r="M94" s="42"/>
      <c r="N94" s="22"/>
      <c r="O94" s="22"/>
      <c r="P94" s="41"/>
      <c r="Q94" s="22"/>
      <c r="R94" s="22"/>
      <c r="S94" s="41"/>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59">
        <f>total_amount_ba($B$2,$D$2,D94,F94,J94,K94,M94)</f>
        <v>519</v>
      </c>
      <c r="BB94" s="65">
        <f t="shared" si="18"/>
        <v>519</v>
      </c>
      <c r="BC94" s="40" t="str">
        <f t="shared" si="19"/>
        <v>INR  Five Hundred &amp; Nineteen  Only</v>
      </c>
      <c r="IE94" s="21">
        <v>1.01</v>
      </c>
      <c r="IF94" s="21" t="s">
        <v>36</v>
      </c>
      <c r="IG94" s="21" t="s">
        <v>33</v>
      </c>
      <c r="IH94" s="21">
        <v>123.223</v>
      </c>
      <c r="II94" s="21" t="s">
        <v>34</v>
      </c>
    </row>
    <row r="95" spans="1:243" s="20" customFormat="1" ht="78.75">
      <c r="A95" s="33">
        <v>29</v>
      </c>
      <c r="B95" s="72" t="s">
        <v>133</v>
      </c>
      <c r="C95" s="34" t="s">
        <v>265</v>
      </c>
      <c r="D95" s="73">
        <v>1250</v>
      </c>
      <c r="E95" s="74" t="s">
        <v>182</v>
      </c>
      <c r="F95" s="58">
        <v>17</v>
      </c>
      <c r="G95" s="22"/>
      <c r="H95" s="22"/>
      <c r="I95" s="35" t="s">
        <v>35</v>
      </c>
      <c r="J95" s="16">
        <f>IF(I95="Less(-)",-1,1)</f>
        <v>1</v>
      </c>
      <c r="K95" s="17" t="s">
        <v>45</v>
      </c>
      <c r="L95" s="17" t="s">
        <v>6</v>
      </c>
      <c r="M95" s="42"/>
      <c r="N95" s="22"/>
      <c r="O95" s="22"/>
      <c r="P95" s="41"/>
      <c r="Q95" s="22"/>
      <c r="R95" s="22"/>
      <c r="S95" s="41"/>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59">
        <f>total_amount_ba($B$2,$D$2,D95,F95,J95,K95,M95)</f>
        <v>21250</v>
      </c>
      <c r="BB95" s="65">
        <f t="shared" si="18"/>
        <v>21250</v>
      </c>
      <c r="BC95" s="40" t="str">
        <f t="shared" si="19"/>
        <v>INR  Twenty One Thousand Two Hundred &amp; Fifty  Only</v>
      </c>
      <c r="IE95" s="21">
        <v>1.02</v>
      </c>
      <c r="IF95" s="21" t="s">
        <v>37</v>
      </c>
      <c r="IG95" s="21" t="s">
        <v>38</v>
      </c>
      <c r="IH95" s="21">
        <v>213</v>
      </c>
      <c r="II95" s="21" t="s">
        <v>34</v>
      </c>
    </row>
    <row r="96" spans="1:243" s="20" customFormat="1" ht="63">
      <c r="A96" s="33">
        <v>30</v>
      </c>
      <c r="B96" s="72" t="s">
        <v>134</v>
      </c>
      <c r="C96" s="34" t="s">
        <v>266</v>
      </c>
      <c r="D96" s="73">
        <v>30</v>
      </c>
      <c r="E96" s="74" t="s">
        <v>184</v>
      </c>
      <c r="F96" s="58">
        <v>73</v>
      </c>
      <c r="G96" s="22"/>
      <c r="H96" s="22"/>
      <c r="I96" s="35" t="s">
        <v>35</v>
      </c>
      <c r="J96" s="16">
        <f>IF(I96="Less(-)",-1,1)</f>
        <v>1</v>
      </c>
      <c r="K96" s="17" t="s">
        <v>45</v>
      </c>
      <c r="L96" s="17" t="s">
        <v>6</v>
      </c>
      <c r="M96" s="42"/>
      <c r="N96" s="22"/>
      <c r="O96" s="22"/>
      <c r="P96" s="41"/>
      <c r="Q96" s="22"/>
      <c r="R96" s="22"/>
      <c r="S96" s="41"/>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59">
        <f>total_amount_ba($B$2,$D$2,D96,F96,J96,K96,M96)</f>
        <v>2190</v>
      </c>
      <c r="BB96" s="65">
        <f t="shared" si="18"/>
        <v>2190</v>
      </c>
      <c r="BC96" s="40" t="str">
        <f t="shared" si="19"/>
        <v>INR  Two Thousand One Hundred &amp; Ninety  Only</v>
      </c>
      <c r="IE96" s="21">
        <v>2</v>
      </c>
      <c r="IF96" s="21" t="s">
        <v>32</v>
      </c>
      <c r="IG96" s="21" t="s">
        <v>39</v>
      </c>
      <c r="IH96" s="21">
        <v>10</v>
      </c>
      <c r="II96" s="21" t="s">
        <v>34</v>
      </c>
    </row>
    <row r="97" spans="1:243" s="20" customFormat="1" ht="31.5">
      <c r="A97" s="33">
        <v>31</v>
      </c>
      <c r="B97" s="72" t="s">
        <v>135</v>
      </c>
      <c r="C97" s="34" t="s">
        <v>267</v>
      </c>
      <c r="D97" s="67"/>
      <c r="E97" s="68"/>
      <c r="F97" s="35">
        <v>0</v>
      </c>
      <c r="G97" s="15"/>
      <c r="H97" s="15"/>
      <c r="I97" s="35"/>
      <c r="J97" s="16"/>
      <c r="K97" s="17"/>
      <c r="L97" s="17"/>
      <c r="M97" s="18"/>
      <c r="N97" s="19"/>
      <c r="O97" s="19"/>
      <c r="P97" s="36"/>
      <c r="Q97" s="19"/>
      <c r="R97" s="19"/>
      <c r="S97" s="36"/>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8"/>
      <c r="BB97" s="39"/>
      <c r="BC97" s="40"/>
      <c r="IE97" s="21">
        <v>1.01</v>
      </c>
      <c r="IF97" s="21" t="s">
        <v>36</v>
      </c>
      <c r="IG97" s="21" t="s">
        <v>33</v>
      </c>
      <c r="IH97" s="21">
        <v>123.223</v>
      </c>
      <c r="II97" s="21" t="s">
        <v>34</v>
      </c>
    </row>
    <row r="98" spans="1:243" s="20" customFormat="1" ht="28.5">
      <c r="A98" s="33">
        <v>31.1</v>
      </c>
      <c r="B98" s="72" t="s">
        <v>136</v>
      </c>
      <c r="C98" s="34" t="s">
        <v>268</v>
      </c>
      <c r="D98" s="73">
        <v>35</v>
      </c>
      <c r="E98" s="74" t="s">
        <v>182</v>
      </c>
      <c r="F98" s="58">
        <v>49</v>
      </c>
      <c r="G98" s="22"/>
      <c r="H98" s="22"/>
      <c r="I98" s="35" t="s">
        <v>35</v>
      </c>
      <c r="J98" s="16">
        <f>IF(I98="Less(-)",-1,1)</f>
        <v>1</v>
      </c>
      <c r="K98" s="17" t="s">
        <v>45</v>
      </c>
      <c r="L98" s="17" t="s">
        <v>6</v>
      </c>
      <c r="M98" s="42"/>
      <c r="N98" s="22"/>
      <c r="O98" s="22"/>
      <c r="P98" s="41"/>
      <c r="Q98" s="22"/>
      <c r="R98" s="22"/>
      <c r="S98" s="41"/>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43"/>
      <c r="AV98" s="37"/>
      <c r="AW98" s="37"/>
      <c r="AX98" s="37"/>
      <c r="AY98" s="37"/>
      <c r="AZ98" s="37"/>
      <c r="BA98" s="59">
        <f>total_amount_ba($B$2,$D$2,D98,F98,J98,K98,M98)</f>
        <v>1715</v>
      </c>
      <c r="BB98" s="65">
        <f t="shared" si="18"/>
        <v>1715</v>
      </c>
      <c r="BC98" s="40" t="str">
        <f t="shared" si="19"/>
        <v>INR  One Thousand Seven Hundred &amp; Fifteen  Only</v>
      </c>
      <c r="IE98" s="21">
        <v>1.02</v>
      </c>
      <c r="IF98" s="21" t="s">
        <v>37</v>
      </c>
      <c r="IG98" s="21" t="s">
        <v>38</v>
      </c>
      <c r="IH98" s="21">
        <v>213</v>
      </c>
      <c r="II98" s="21" t="s">
        <v>34</v>
      </c>
    </row>
    <row r="99" spans="1:243" s="20" customFormat="1" ht="28.5">
      <c r="A99" s="33">
        <v>31.2</v>
      </c>
      <c r="B99" s="72" t="s">
        <v>137</v>
      </c>
      <c r="C99" s="34" t="s">
        <v>269</v>
      </c>
      <c r="D99" s="73">
        <v>20</v>
      </c>
      <c r="E99" s="74" t="s">
        <v>182</v>
      </c>
      <c r="F99" s="58">
        <v>70</v>
      </c>
      <c r="G99" s="22"/>
      <c r="H99" s="22"/>
      <c r="I99" s="35" t="s">
        <v>35</v>
      </c>
      <c r="J99" s="16">
        <f>IF(I99="Less(-)",-1,1)</f>
        <v>1</v>
      </c>
      <c r="K99" s="17" t="s">
        <v>45</v>
      </c>
      <c r="L99" s="17" t="s">
        <v>6</v>
      </c>
      <c r="M99" s="42"/>
      <c r="N99" s="22"/>
      <c r="O99" s="22"/>
      <c r="P99" s="41"/>
      <c r="Q99" s="22"/>
      <c r="R99" s="22"/>
      <c r="S99" s="41"/>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59">
        <f>total_amount_ba($B$2,$D$2,D99,F99,J99,K99,M99)</f>
        <v>1400</v>
      </c>
      <c r="BB99" s="65">
        <f t="shared" si="18"/>
        <v>1400</v>
      </c>
      <c r="BC99" s="40" t="str">
        <f t="shared" si="19"/>
        <v>INR  One Thousand Four Hundred    Only</v>
      </c>
      <c r="IE99" s="21">
        <v>2</v>
      </c>
      <c r="IF99" s="21" t="s">
        <v>32</v>
      </c>
      <c r="IG99" s="21" t="s">
        <v>39</v>
      </c>
      <c r="IH99" s="21">
        <v>10</v>
      </c>
      <c r="II99" s="21" t="s">
        <v>34</v>
      </c>
    </row>
    <row r="100" spans="1:243" s="20" customFormat="1" ht="28.5">
      <c r="A100" s="33">
        <v>31.3</v>
      </c>
      <c r="B100" s="72" t="s">
        <v>138</v>
      </c>
      <c r="C100" s="34" t="s">
        <v>270</v>
      </c>
      <c r="D100" s="73">
        <v>10</v>
      </c>
      <c r="E100" s="74" t="s">
        <v>182</v>
      </c>
      <c r="F100" s="58">
        <v>82</v>
      </c>
      <c r="G100" s="22"/>
      <c r="H100" s="22"/>
      <c r="I100" s="35" t="s">
        <v>35</v>
      </c>
      <c r="J100" s="16">
        <f>IF(I100="Less(-)",-1,1)</f>
        <v>1</v>
      </c>
      <c r="K100" s="17" t="s">
        <v>45</v>
      </c>
      <c r="L100" s="17" t="s">
        <v>6</v>
      </c>
      <c r="M100" s="42"/>
      <c r="N100" s="22"/>
      <c r="O100" s="22"/>
      <c r="P100" s="41"/>
      <c r="Q100" s="22"/>
      <c r="R100" s="22"/>
      <c r="S100" s="41"/>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59">
        <f>total_amount_ba($B$2,$D$2,D100,F100,J100,K100,M100)</f>
        <v>820</v>
      </c>
      <c r="BB100" s="65">
        <f t="shared" si="18"/>
        <v>820</v>
      </c>
      <c r="BC100" s="40" t="str">
        <f t="shared" si="19"/>
        <v>INR  Eight Hundred &amp; Twenty  Only</v>
      </c>
      <c r="IE100" s="21">
        <v>3</v>
      </c>
      <c r="IF100" s="21" t="s">
        <v>40</v>
      </c>
      <c r="IG100" s="21" t="s">
        <v>41</v>
      </c>
      <c r="IH100" s="21">
        <v>10</v>
      </c>
      <c r="II100" s="21" t="s">
        <v>34</v>
      </c>
    </row>
    <row r="101" spans="1:243" s="20" customFormat="1" ht="31.5">
      <c r="A101" s="33">
        <v>32</v>
      </c>
      <c r="B101" s="72" t="s">
        <v>139</v>
      </c>
      <c r="C101" s="34" t="s">
        <v>271</v>
      </c>
      <c r="D101" s="67"/>
      <c r="E101" s="68"/>
      <c r="F101" s="35">
        <v>0</v>
      </c>
      <c r="G101" s="15"/>
      <c r="H101" s="15"/>
      <c r="I101" s="35"/>
      <c r="J101" s="16"/>
      <c r="K101" s="17"/>
      <c r="L101" s="17"/>
      <c r="M101" s="18"/>
      <c r="N101" s="19"/>
      <c r="O101" s="19"/>
      <c r="P101" s="36"/>
      <c r="Q101" s="19"/>
      <c r="R101" s="19"/>
      <c r="S101" s="36"/>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8"/>
      <c r="BB101" s="39"/>
      <c r="BC101" s="40"/>
      <c r="IE101" s="21">
        <v>1.01</v>
      </c>
      <c r="IF101" s="21" t="s">
        <v>36</v>
      </c>
      <c r="IG101" s="21" t="s">
        <v>33</v>
      </c>
      <c r="IH101" s="21">
        <v>123.223</v>
      </c>
      <c r="II101" s="21" t="s">
        <v>34</v>
      </c>
    </row>
    <row r="102" spans="1:243" s="20" customFormat="1" ht="28.5">
      <c r="A102" s="33">
        <v>32.1</v>
      </c>
      <c r="B102" s="72" t="s">
        <v>140</v>
      </c>
      <c r="C102" s="34" t="s">
        <v>272</v>
      </c>
      <c r="D102" s="73">
        <v>72</v>
      </c>
      <c r="E102" s="74" t="s">
        <v>184</v>
      </c>
      <c r="F102" s="58">
        <v>31</v>
      </c>
      <c r="G102" s="22"/>
      <c r="H102" s="22"/>
      <c r="I102" s="35" t="s">
        <v>35</v>
      </c>
      <c r="J102" s="16">
        <f>IF(I102="Less(-)",-1,1)</f>
        <v>1</v>
      </c>
      <c r="K102" s="17" t="s">
        <v>45</v>
      </c>
      <c r="L102" s="17" t="s">
        <v>6</v>
      </c>
      <c r="M102" s="42"/>
      <c r="N102" s="22"/>
      <c r="O102" s="22"/>
      <c r="P102" s="41"/>
      <c r="Q102" s="22"/>
      <c r="R102" s="22"/>
      <c r="S102" s="41"/>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59">
        <f>total_amount_ba($B$2,$D$2,D102,F102,J102,K102,M102)</f>
        <v>2232</v>
      </c>
      <c r="BB102" s="65">
        <f t="shared" si="18"/>
        <v>2232</v>
      </c>
      <c r="BC102" s="40" t="str">
        <f t="shared" si="19"/>
        <v>INR  Two Thousand Two Hundred &amp; Thirty Two  Only</v>
      </c>
      <c r="IE102" s="21">
        <v>1.02</v>
      </c>
      <c r="IF102" s="21" t="s">
        <v>37</v>
      </c>
      <c r="IG102" s="21" t="s">
        <v>38</v>
      </c>
      <c r="IH102" s="21">
        <v>213</v>
      </c>
      <c r="II102" s="21" t="s">
        <v>34</v>
      </c>
    </row>
    <row r="103" spans="1:243" s="20" customFormat="1" ht="126">
      <c r="A103" s="33">
        <v>33</v>
      </c>
      <c r="B103" s="69" t="s">
        <v>141</v>
      </c>
      <c r="C103" s="34" t="s">
        <v>273</v>
      </c>
      <c r="D103" s="67"/>
      <c r="E103" s="68"/>
      <c r="F103" s="35">
        <v>0</v>
      </c>
      <c r="G103" s="15"/>
      <c r="H103" s="15"/>
      <c r="I103" s="35"/>
      <c r="J103" s="16"/>
      <c r="K103" s="17"/>
      <c r="L103" s="17"/>
      <c r="M103" s="18"/>
      <c r="N103" s="19"/>
      <c r="O103" s="19"/>
      <c r="P103" s="36"/>
      <c r="Q103" s="19"/>
      <c r="R103" s="19"/>
      <c r="S103" s="36"/>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8"/>
      <c r="BB103" s="39"/>
      <c r="BC103" s="40"/>
      <c r="IE103" s="21">
        <v>2</v>
      </c>
      <c r="IF103" s="21" t="s">
        <v>32</v>
      </c>
      <c r="IG103" s="21" t="s">
        <v>39</v>
      </c>
      <c r="IH103" s="21">
        <v>10</v>
      </c>
      <c r="II103" s="21" t="s">
        <v>34</v>
      </c>
    </row>
    <row r="104" spans="1:243" s="20" customFormat="1" ht="28.5">
      <c r="A104" s="33">
        <v>33.1</v>
      </c>
      <c r="B104" s="69" t="s">
        <v>142</v>
      </c>
      <c r="C104" s="34" t="s">
        <v>274</v>
      </c>
      <c r="D104" s="70">
        <v>1</v>
      </c>
      <c r="E104" s="71" t="s">
        <v>183</v>
      </c>
      <c r="F104" s="58">
        <v>7774</v>
      </c>
      <c r="G104" s="22"/>
      <c r="H104" s="22"/>
      <c r="I104" s="35" t="s">
        <v>35</v>
      </c>
      <c r="J104" s="16">
        <f>IF(I104="Less(-)",-1,1)</f>
        <v>1</v>
      </c>
      <c r="K104" s="17" t="s">
        <v>45</v>
      </c>
      <c r="L104" s="17" t="s">
        <v>6</v>
      </c>
      <c r="M104" s="42"/>
      <c r="N104" s="22"/>
      <c r="O104" s="22"/>
      <c r="P104" s="41"/>
      <c r="Q104" s="22"/>
      <c r="R104" s="22"/>
      <c r="S104" s="41"/>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59">
        <f>total_amount_ba($B$2,$D$2,D104,F104,J104,K104,M104)</f>
        <v>7774</v>
      </c>
      <c r="BB104" s="65">
        <f t="shared" si="18"/>
        <v>7774</v>
      </c>
      <c r="BC104" s="40" t="str">
        <f t="shared" si="19"/>
        <v>INR  Seven Thousand Seven Hundred &amp; Seventy Four  Only</v>
      </c>
      <c r="IE104" s="21">
        <v>1.01</v>
      </c>
      <c r="IF104" s="21" t="s">
        <v>36</v>
      </c>
      <c r="IG104" s="21" t="s">
        <v>33</v>
      </c>
      <c r="IH104" s="21">
        <v>123.223</v>
      </c>
      <c r="II104" s="21" t="s">
        <v>34</v>
      </c>
    </row>
    <row r="105" spans="1:243" s="20" customFormat="1" ht="78.75">
      <c r="A105" s="33">
        <v>34</v>
      </c>
      <c r="B105" s="69" t="s">
        <v>143</v>
      </c>
      <c r="C105" s="34" t="s">
        <v>275</v>
      </c>
      <c r="D105" s="70">
        <v>1</v>
      </c>
      <c r="E105" s="71" t="s">
        <v>183</v>
      </c>
      <c r="F105" s="58">
        <v>939</v>
      </c>
      <c r="G105" s="22"/>
      <c r="H105" s="22"/>
      <c r="I105" s="35" t="s">
        <v>35</v>
      </c>
      <c r="J105" s="16">
        <f>IF(I105="Less(-)",-1,1)</f>
        <v>1</v>
      </c>
      <c r="K105" s="17" t="s">
        <v>45</v>
      </c>
      <c r="L105" s="17" t="s">
        <v>6</v>
      </c>
      <c r="M105" s="42"/>
      <c r="N105" s="22"/>
      <c r="O105" s="22"/>
      <c r="P105" s="41"/>
      <c r="Q105" s="22"/>
      <c r="R105" s="22"/>
      <c r="S105" s="41"/>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59">
        <f>total_amount_ba($B$2,$D$2,D105,F105,J105,K105,M105)</f>
        <v>939</v>
      </c>
      <c r="BB105" s="65">
        <f t="shared" si="18"/>
        <v>939</v>
      </c>
      <c r="BC105" s="40" t="str">
        <f t="shared" si="19"/>
        <v>INR  Nine Hundred &amp; Thirty Nine  Only</v>
      </c>
      <c r="IE105" s="21">
        <v>1.02</v>
      </c>
      <c r="IF105" s="21" t="s">
        <v>37</v>
      </c>
      <c r="IG105" s="21" t="s">
        <v>38</v>
      </c>
      <c r="IH105" s="21">
        <v>213</v>
      </c>
      <c r="II105" s="21" t="s">
        <v>34</v>
      </c>
    </row>
    <row r="106" spans="1:243" s="20" customFormat="1" ht="63">
      <c r="A106" s="33">
        <v>35</v>
      </c>
      <c r="B106" s="69" t="s">
        <v>144</v>
      </c>
      <c r="C106" s="34" t="s">
        <v>276</v>
      </c>
      <c r="D106" s="70">
        <v>10</v>
      </c>
      <c r="E106" s="71" t="s">
        <v>183</v>
      </c>
      <c r="F106" s="58">
        <v>1011</v>
      </c>
      <c r="G106" s="22"/>
      <c r="H106" s="22"/>
      <c r="I106" s="35" t="s">
        <v>35</v>
      </c>
      <c r="J106" s="16">
        <f>IF(I106="Less(-)",-1,1)</f>
        <v>1</v>
      </c>
      <c r="K106" s="17" t="s">
        <v>45</v>
      </c>
      <c r="L106" s="17" t="s">
        <v>6</v>
      </c>
      <c r="M106" s="42"/>
      <c r="N106" s="22"/>
      <c r="O106" s="22"/>
      <c r="P106" s="41"/>
      <c r="Q106" s="22"/>
      <c r="R106" s="22"/>
      <c r="S106" s="41"/>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59">
        <f>total_amount_ba($B$2,$D$2,D106,F106,J106,K106,M106)</f>
        <v>10110</v>
      </c>
      <c r="BB106" s="65">
        <f t="shared" si="18"/>
        <v>10110</v>
      </c>
      <c r="BC106" s="40" t="str">
        <f t="shared" si="19"/>
        <v>INR  Ten Thousand One Hundred &amp; Ten  Only</v>
      </c>
      <c r="IE106" s="21">
        <v>2</v>
      </c>
      <c r="IF106" s="21" t="s">
        <v>32</v>
      </c>
      <c r="IG106" s="21" t="s">
        <v>39</v>
      </c>
      <c r="IH106" s="21">
        <v>10</v>
      </c>
      <c r="II106" s="21" t="s">
        <v>34</v>
      </c>
    </row>
    <row r="107" spans="1:243" s="20" customFormat="1" ht="78.75">
      <c r="A107" s="33">
        <v>36</v>
      </c>
      <c r="B107" s="69" t="s">
        <v>145</v>
      </c>
      <c r="C107" s="34" t="s">
        <v>277</v>
      </c>
      <c r="D107" s="70">
        <v>2</v>
      </c>
      <c r="E107" s="71" t="s">
        <v>183</v>
      </c>
      <c r="F107" s="58">
        <v>415</v>
      </c>
      <c r="G107" s="22"/>
      <c r="H107" s="22"/>
      <c r="I107" s="35" t="s">
        <v>35</v>
      </c>
      <c r="J107" s="16">
        <f aca="true" t="shared" si="24" ref="J107:J113">IF(I107="Less(-)",-1,1)</f>
        <v>1</v>
      </c>
      <c r="K107" s="17" t="s">
        <v>45</v>
      </c>
      <c r="L107" s="17" t="s">
        <v>6</v>
      </c>
      <c r="M107" s="42"/>
      <c r="N107" s="22"/>
      <c r="O107" s="22"/>
      <c r="P107" s="41"/>
      <c r="Q107" s="22"/>
      <c r="R107" s="22"/>
      <c r="S107" s="41"/>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59">
        <f aca="true" t="shared" si="25" ref="BA107:BA113">total_amount_ba($B$2,$D$2,D107,F107,J107,K107,M107)</f>
        <v>830</v>
      </c>
      <c r="BB107" s="65">
        <f t="shared" si="18"/>
        <v>830</v>
      </c>
      <c r="BC107" s="40" t="str">
        <f t="shared" si="19"/>
        <v>INR  Eight Hundred &amp; Thirty  Only</v>
      </c>
      <c r="IE107" s="21">
        <v>1.01</v>
      </c>
      <c r="IF107" s="21" t="s">
        <v>36</v>
      </c>
      <c r="IG107" s="21" t="s">
        <v>33</v>
      </c>
      <c r="IH107" s="21">
        <v>123.223</v>
      </c>
      <c r="II107" s="21" t="s">
        <v>34</v>
      </c>
    </row>
    <row r="108" spans="1:243" s="20" customFormat="1" ht="63">
      <c r="A108" s="33">
        <v>37</v>
      </c>
      <c r="B108" s="69" t="s">
        <v>146</v>
      </c>
      <c r="C108" s="34" t="s">
        <v>278</v>
      </c>
      <c r="D108" s="70">
        <v>8</v>
      </c>
      <c r="E108" s="71" t="s">
        <v>183</v>
      </c>
      <c r="F108" s="58">
        <v>172</v>
      </c>
      <c r="G108" s="22"/>
      <c r="H108" s="22"/>
      <c r="I108" s="35" t="s">
        <v>35</v>
      </c>
      <c r="J108" s="16">
        <f t="shared" si="24"/>
        <v>1</v>
      </c>
      <c r="K108" s="17" t="s">
        <v>45</v>
      </c>
      <c r="L108" s="17" t="s">
        <v>6</v>
      </c>
      <c r="M108" s="42"/>
      <c r="N108" s="22"/>
      <c r="O108" s="22"/>
      <c r="P108" s="41"/>
      <c r="Q108" s="22"/>
      <c r="R108" s="22"/>
      <c r="S108" s="41"/>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43"/>
      <c r="AV108" s="37"/>
      <c r="AW108" s="37"/>
      <c r="AX108" s="37"/>
      <c r="AY108" s="37"/>
      <c r="AZ108" s="37"/>
      <c r="BA108" s="59">
        <f t="shared" si="25"/>
        <v>1376</v>
      </c>
      <c r="BB108" s="65">
        <f t="shared" si="18"/>
        <v>1376</v>
      </c>
      <c r="BC108" s="40" t="str">
        <f t="shared" si="19"/>
        <v>INR  One Thousand Three Hundred &amp; Seventy Six  Only</v>
      </c>
      <c r="IE108" s="21">
        <v>1.02</v>
      </c>
      <c r="IF108" s="21" t="s">
        <v>37</v>
      </c>
      <c r="IG108" s="21" t="s">
        <v>38</v>
      </c>
      <c r="IH108" s="21">
        <v>213</v>
      </c>
      <c r="II108" s="21" t="s">
        <v>34</v>
      </c>
    </row>
    <row r="109" spans="1:243" s="20" customFormat="1" ht="94.5">
      <c r="A109" s="33">
        <v>38</v>
      </c>
      <c r="B109" s="69" t="s">
        <v>147</v>
      </c>
      <c r="C109" s="34" t="s">
        <v>279</v>
      </c>
      <c r="D109" s="70">
        <v>2</v>
      </c>
      <c r="E109" s="71" t="s">
        <v>183</v>
      </c>
      <c r="F109" s="58">
        <v>488</v>
      </c>
      <c r="G109" s="22"/>
      <c r="H109" s="22"/>
      <c r="I109" s="35" t="s">
        <v>35</v>
      </c>
      <c r="J109" s="16">
        <f t="shared" si="24"/>
        <v>1</v>
      </c>
      <c r="K109" s="17" t="s">
        <v>45</v>
      </c>
      <c r="L109" s="17" t="s">
        <v>6</v>
      </c>
      <c r="M109" s="42"/>
      <c r="N109" s="22"/>
      <c r="O109" s="22"/>
      <c r="P109" s="41"/>
      <c r="Q109" s="22"/>
      <c r="R109" s="22"/>
      <c r="S109" s="41"/>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59">
        <f t="shared" si="25"/>
        <v>976</v>
      </c>
      <c r="BB109" s="65">
        <f t="shared" si="18"/>
        <v>976</v>
      </c>
      <c r="BC109" s="40" t="str">
        <f t="shared" si="19"/>
        <v>INR  Nine Hundred &amp; Seventy Six  Only</v>
      </c>
      <c r="IE109" s="21">
        <v>2</v>
      </c>
      <c r="IF109" s="21" t="s">
        <v>32</v>
      </c>
      <c r="IG109" s="21" t="s">
        <v>39</v>
      </c>
      <c r="IH109" s="21">
        <v>10</v>
      </c>
      <c r="II109" s="21" t="s">
        <v>34</v>
      </c>
    </row>
    <row r="110" spans="1:243" s="20" customFormat="1" ht="47.25">
      <c r="A110" s="33">
        <v>39</v>
      </c>
      <c r="B110" s="72" t="s">
        <v>148</v>
      </c>
      <c r="C110" s="34" t="s">
        <v>280</v>
      </c>
      <c r="D110" s="73">
        <v>1</v>
      </c>
      <c r="E110" s="74" t="s">
        <v>184</v>
      </c>
      <c r="F110" s="58">
        <v>236</v>
      </c>
      <c r="G110" s="22"/>
      <c r="H110" s="22"/>
      <c r="I110" s="35" t="s">
        <v>35</v>
      </c>
      <c r="J110" s="16">
        <f t="shared" si="24"/>
        <v>1</v>
      </c>
      <c r="K110" s="17" t="s">
        <v>45</v>
      </c>
      <c r="L110" s="17" t="s">
        <v>6</v>
      </c>
      <c r="M110" s="42"/>
      <c r="N110" s="22"/>
      <c r="O110" s="22"/>
      <c r="P110" s="41"/>
      <c r="Q110" s="22"/>
      <c r="R110" s="22"/>
      <c r="S110" s="41"/>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59">
        <f t="shared" si="25"/>
        <v>236</v>
      </c>
      <c r="BB110" s="65">
        <f t="shared" si="18"/>
        <v>236</v>
      </c>
      <c r="BC110" s="40" t="str">
        <f t="shared" si="19"/>
        <v>INR  Two Hundred &amp; Thirty Six  Only</v>
      </c>
      <c r="IE110" s="21">
        <v>3</v>
      </c>
      <c r="IF110" s="21" t="s">
        <v>40</v>
      </c>
      <c r="IG110" s="21" t="s">
        <v>41</v>
      </c>
      <c r="IH110" s="21">
        <v>10</v>
      </c>
      <c r="II110" s="21" t="s">
        <v>34</v>
      </c>
    </row>
    <row r="111" spans="1:243" s="20" customFormat="1" ht="63">
      <c r="A111" s="33">
        <v>40</v>
      </c>
      <c r="B111" s="75" t="s">
        <v>149</v>
      </c>
      <c r="C111" s="34" t="s">
        <v>281</v>
      </c>
      <c r="D111" s="67"/>
      <c r="E111" s="68"/>
      <c r="F111" s="35">
        <v>0</v>
      </c>
      <c r="G111" s="15"/>
      <c r="H111" s="15"/>
      <c r="I111" s="35"/>
      <c r="J111" s="16"/>
      <c r="K111" s="17"/>
      <c r="L111" s="17"/>
      <c r="M111" s="18"/>
      <c r="N111" s="19"/>
      <c r="O111" s="19"/>
      <c r="P111" s="36"/>
      <c r="Q111" s="19"/>
      <c r="R111" s="19"/>
      <c r="S111" s="36"/>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8"/>
      <c r="BB111" s="39"/>
      <c r="BC111" s="40"/>
      <c r="IE111" s="21">
        <v>1.01</v>
      </c>
      <c r="IF111" s="21" t="s">
        <v>36</v>
      </c>
      <c r="IG111" s="21" t="s">
        <v>33</v>
      </c>
      <c r="IH111" s="21">
        <v>123.223</v>
      </c>
      <c r="II111" s="21" t="s">
        <v>34</v>
      </c>
    </row>
    <row r="112" spans="1:243" s="20" customFormat="1" ht="28.5">
      <c r="A112" s="33">
        <v>40.1</v>
      </c>
      <c r="B112" s="75" t="s">
        <v>150</v>
      </c>
      <c r="C112" s="34" t="s">
        <v>282</v>
      </c>
      <c r="D112" s="70">
        <v>1</v>
      </c>
      <c r="E112" s="71" t="s">
        <v>184</v>
      </c>
      <c r="F112" s="58">
        <v>29785</v>
      </c>
      <c r="G112" s="22"/>
      <c r="H112" s="22"/>
      <c r="I112" s="35" t="s">
        <v>35</v>
      </c>
      <c r="J112" s="16">
        <f t="shared" si="24"/>
        <v>1</v>
      </c>
      <c r="K112" s="17" t="s">
        <v>45</v>
      </c>
      <c r="L112" s="17" t="s">
        <v>6</v>
      </c>
      <c r="M112" s="42"/>
      <c r="N112" s="22"/>
      <c r="O112" s="22"/>
      <c r="P112" s="41"/>
      <c r="Q112" s="22"/>
      <c r="R112" s="22"/>
      <c r="S112" s="41"/>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59">
        <f t="shared" si="25"/>
        <v>29785</v>
      </c>
      <c r="BB112" s="65">
        <f t="shared" si="18"/>
        <v>29785</v>
      </c>
      <c r="BC112" s="40" t="str">
        <f t="shared" si="19"/>
        <v>INR  Twenty Nine Thousand Seven Hundred &amp; Eighty Five  Only</v>
      </c>
      <c r="IE112" s="21">
        <v>1.02</v>
      </c>
      <c r="IF112" s="21" t="s">
        <v>37</v>
      </c>
      <c r="IG112" s="21" t="s">
        <v>38</v>
      </c>
      <c r="IH112" s="21">
        <v>213</v>
      </c>
      <c r="II112" s="21" t="s">
        <v>34</v>
      </c>
    </row>
    <row r="113" spans="1:243" s="20" customFormat="1" ht="94.5">
      <c r="A113" s="33">
        <v>41</v>
      </c>
      <c r="B113" s="72" t="s">
        <v>151</v>
      </c>
      <c r="C113" s="34" t="s">
        <v>283</v>
      </c>
      <c r="D113" s="73">
        <v>1</v>
      </c>
      <c r="E113" s="74" t="s">
        <v>184</v>
      </c>
      <c r="F113" s="58">
        <v>3128</v>
      </c>
      <c r="G113" s="22"/>
      <c r="H113" s="22"/>
      <c r="I113" s="35" t="s">
        <v>35</v>
      </c>
      <c r="J113" s="16">
        <f t="shared" si="24"/>
        <v>1</v>
      </c>
      <c r="K113" s="17" t="s">
        <v>45</v>
      </c>
      <c r="L113" s="17" t="s">
        <v>6</v>
      </c>
      <c r="M113" s="42"/>
      <c r="N113" s="22"/>
      <c r="O113" s="22"/>
      <c r="P113" s="41"/>
      <c r="Q113" s="22"/>
      <c r="R113" s="22"/>
      <c r="S113" s="41"/>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59">
        <f t="shared" si="25"/>
        <v>3128</v>
      </c>
      <c r="BB113" s="65">
        <f t="shared" si="18"/>
        <v>3128</v>
      </c>
      <c r="BC113" s="40" t="str">
        <f t="shared" si="19"/>
        <v>INR  Three Thousand One Hundred &amp; Twenty Eight  Only</v>
      </c>
      <c r="IE113" s="21">
        <v>2</v>
      </c>
      <c r="IF113" s="21" t="s">
        <v>32</v>
      </c>
      <c r="IG113" s="21" t="s">
        <v>39</v>
      </c>
      <c r="IH113" s="21">
        <v>10</v>
      </c>
      <c r="II113" s="21" t="s">
        <v>34</v>
      </c>
    </row>
    <row r="114" spans="1:243" s="20" customFormat="1" ht="63">
      <c r="A114" s="33">
        <v>42</v>
      </c>
      <c r="B114" s="72" t="s">
        <v>152</v>
      </c>
      <c r="C114" s="34" t="s">
        <v>284</v>
      </c>
      <c r="D114" s="73">
        <v>135</v>
      </c>
      <c r="E114" s="74" t="s">
        <v>182</v>
      </c>
      <c r="F114" s="58">
        <v>1008</v>
      </c>
      <c r="G114" s="22"/>
      <c r="H114" s="22"/>
      <c r="I114" s="35" t="s">
        <v>35</v>
      </c>
      <c r="J114" s="16">
        <f>IF(I114="Less(-)",-1,1)</f>
        <v>1</v>
      </c>
      <c r="K114" s="17" t="s">
        <v>45</v>
      </c>
      <c r="L114" s="17" t="s">
        <v>6</v>
      </c>
      <c r="M114" s="42"/>
      <c r="N114" s="22"/>
      <c r="O114" s="22"/>
      <c r="P114" s="41"/>
      <c r="Q114" s="22"/>
      <c r="R114" s="22"/>
      <c r="S114" s="41"/>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43"/>
      <c r="AV114" s="37"/>
      <c r="AW114" s="37"/>
      <c r="AX114" s="37"/>
      <c r="AY114" s="37"/>
      <c r="AZ114" s="37"/>
      <c r="BA114" s="59">
        <f>total_amount_ba($B$2,$D$2,D114,F114,J114,K114,M114)</f>
        <v>136080</v>
      </c>
      <c r="BB114" s="65">
        <f aca="true" t="shared" si="26" ref="BB114:BB143">BA114+SUM(N114:AZ114)</f>
        <v>136080</v>
      </c>
      <c r="BC114" s="40" t="str">
        <f aca="true" t="shared" si="27" ref="BC114:BC143">SpellNumber(L114,BB114)</f>
        <v>INR  One Lakh Thirty Six Thousand  &amp;Eighty  Only</v>
      </c>
      <c r="IE114" s="21">
        <v>1.02</v>
      </c>
      <c r="IF114" s="21" t="s">
        <v>37</v>
      </c>
      <c r="IG114" s="21" t="s">
        <v>38</v>
      </c>
      <c r="IH114" s="21">
        <v>213</v>
      </c>
      <c r="II114" s="21" t="s">
        <v>34</v>
      </c>
    </row>
    <row r="115" spans="1:243" s="20" customFormat="1" ht="78.75">
      <c r="A115" s="33">
        <v>43</v>
      </c>
      <c r="B115" s="69" t="s">
        <v>153</v>
      </c>
      <c r="C115" s="34" t="s">
        <v>285</v>
      </c>
      <c r="D115" s="67"/>
      <c r="E115" s="68"/>
      <c r="F115" s="35">
        <v>0</v>
      </c>
      <c r="G115" s="15"/>
      <c r="H115" s="15"/>
      <c r="I115" s="35"/>
      <c r="J115" s="16"/>
      <c r="K115" s="17"/>
      <c r="L115" s="17"/>
      <c r="M115" s="18"/>
      <c r="N115" s="19"/>
      <c r="O115" s="19"/>
      <c r="P115" s="36"/>
      <c r="Q115" s="19"/>
      <c r="R115" s="19"/>
      <c r="S115" s="36"/>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8"/>
      <c r="BB115" s="39"/>
      <c r="BC115" s="40"/>
      <c r="IE115" s="21">
        <v>2</v>
      </c>
      <c r="IF115" s="21" t="s">
        <v>32</v>
      </c>
      <c r="IG115" s="21" t="s">
        <v>39</v>
      </c>
      <c r="IH115" s="21">
        <v>10</v>
      </c>
      <c r="II115" s="21" t="s">
        <v>34</v>
      </c>
    </row>
    <row r="116" spans="1:243" s="20" customFormat="1" ht="28.5">
      <c r="A116" s="33">
        <v>43.1</v>
      </c>
      <c r="B116" s="69" t="s">
        <v>154</v>
      </c>
      <c r="C116" s="34" t="s">
        <v>286</v>
      </c>
      <c r="D116" s="70">
        <v>90</v>
      </c>
      <c r="E116" s="71" t="s">
        <v>181</v>
      </c>
      <c r="F116" s="58">
        <v>370</v>
      </c>
      <c r="G116" s="22"/>
      <c r="H116" s="22"/>
      <c r="I116" s="35" t="s">
        <v>35</v>
      </c>
      <c r="J116" s="16">
        <f>IF(I116="Less(-)",-1,1)</f>
        <v>1</v>
      </c>
      <c r="K116" s="17" t="s">
        <v>45</v>
      </c>
      <c r="L116" s="17" t="s">
        <v>6</v>
      </c>
      <c r="M116" s="42"/>
      <c r="N116" s="22"/>
      <c r="O116" s="22"/>
      <c r="P116" s="41"/>
      <c r="Q116" s="22"/>
      <c r="R116" s="22"/>
      <c r="S116" s="41"/>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59">
        <f>total_amount_ba($B$2,$D$2,D116,F116,J116,K116,M116)</f>
        <v>33300</v>
      </c>
      <c r="BB116" s="65">
        <f t="shared" si="26"/>
        <v>33300</v>
      </c>
      <c r="BC116" s="40" t="str">
        <f t="shared" si="27"/>
        <v>INR  Thirty Three Thousand Three Hundred    Only</v>
      </c>
      <c r="IE116" s="21">
        <v>3</v>
      </c>
      <c r="IF116" s="21" t="s">
        <v>40</v>
      </c>
      <c r="IG116" s="21" t="s">
        <v>41</v>
      </c>
      <c r="IH116" s="21">
        <v>10</v>
      </c>
      <c r="II116" s="21" t="s">
        <v>34</v>
      </c>
    </row>
    <row r="117" spans="1:243" s="20" customFormat="1" ht="63">
      <c r="A117" s="33">
        <v>44</v>
      </c>
      <c r="B117" s="69" t="s">
        <v>155</v>
      </c>
      <c r="C117" s="34" t="s">
        <v>287</v>
      </c>
      <c r="D117" s="67"/>
      <c r="E117" s="68"/>
      <c r="F117" s="35">
        <v>0</v>
      </c>
      <c r="G117" s="15"/>
      <c r="H117" s="15"/>
      <c r="I117" s="35"/>
      <c r="J117" s="16"/>
      <c r="K117" s="17"/>
      <c r="L117" s="17"/>
      <c r="M117" s="18"/>
      <c r="N117" s="19"/>
      <c r="O117" s="19"/>
      <c r="P117" s="36"/>
      <c r="Q117" s="19"/>
      <c r="R117" s="19"/>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8"/>
      <c r="BB117" s="39"/>
      <c r="BC117" s="40"/>
      <c r="IE117" s="21">
        <v>1.01</v>
      </c>
      <c r="IF117" s="21" t="s">
        <v>36</v>
      </c>
      <c r="IG117" s="21" t="s">
        <v>33</v>
      </c>
      <c r="IH117" s="21">
        <v>123.223</v>
      </c>
      <c r="II117" s="21" t="s">
        <v>34</v>
      </c>
    </row>
    <row r="118" spans="1:243" s="20" customFormat="1" ht="28.5">
      <c r="A118" s="33">
        <v>44.1</v>
      </c>
      <c r="B118" s="69" t="s">
        <v>154</v>
      </c>
      <c r="C118" s="34" t="s">
        <v>288</v>
      </c>
      <c r="D118" s="70">
        <v>15</v>
      </c>
      <c r="E118" s="71" t="s">
        <v>181</v>
      </c>
      <c r="F118" s="58">
        <v>68</v>
      </c>
      <c r="G118" s="22"/>
      <c r="H118" s="22"/>
      <c r="I118" s="35" t="s">
        <v>35</v>
      </c>
      <c r="J118" s="16">
        <f>IF(I118="Less(-)",-1,1)</f>
        <v>1</v>
      </c>
      <c r="K118" s="17" t="s">
        <v>45</v>
      </c>
      <c r="L118" s="17" t="s">
        <v>6</v>
      </c>
      <c r="M118" s="42"/>
      <c r="N118" s="22"/>
      <c r="O118" s="22"/>
      <c r="P118" s="41"/>
      <c r="Q118" s="22"/>
      <c r="R118" s="22"/>
      <c r="S118" s="41"/>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59">
        <f>total_amount_ba($B$2,$D$2,D118,F118,J118,K118,M118)</f>
        <v>1020</v>
      </c>
      <c r="BB118" s="65">
        <f t="shared" si="26"/>
        <v>1020</v>
      </c>
      <c r="BC118" s="40" t="str">
        <f t="shared" si="27"/>
        <v>INR  One Thousand  &amp;Twenty  Only</v>
      </c>
      <c r="IE118" s="21">
        <v>1.02</v>
      </c>
      <c r="IF118" s="21" t="s">
        <v>37</v>
      </c>
      <c r="IG118" s="21" t="s">
        <v>38</v>
      </c>
      <c r="IH118" s="21">
        <v>213</v>
      </c>
      <c r="II118" s="21" t="s">
        <v>34</v>
      </c>
    </row>
    <row r="119" spans="1:243" s="20" customFormat="1" ht="63">
      <c r="A119" s="33">
        <v>45</v>
      </c>
      <c r="B119" s="69" t="s">
        <v>156</v>
      </c>
      <c r="C119" s="34" t="s">
        <v>289</v>
      </c>
      <c r="D119" s="67"/>
      <c r="E119" s="68"/>
      <c r="F119" s="35">
        <v>0</v>
      </c>
      <c r="G119" s="15"/>
      <c r="H119" s="15"/>
      <c r="I119" s="35"/>
      <c r="J119" s="16"/>
      <c r="K119" s="17"/>
      <c r="L119" s="17"/>
      <c r="M119" s="18"/>
      <c r="N119" s="19"/>
      <c r="O119" s="19"/>
      <c r="P119" s="36"/>
      <c r="Q119" s="19"/>
      <c r="R119" s="19"/>
      <c r="S119" s="36"/>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8"/>
      <c r="BB119" s="39"/>
      <c r="BC119" s="40"/>
      <c r="IE119" s="21">
        <v>2</v>
      </c>
      <c r="IF119" s="21" t="s">
        <v>32</v>
      </c>
      <c r="IG119" s="21" t="s">
        <v>39</v>
      </c>
      <c r="IH119" s="21">
        <v>10</v>
      </c>
      <c r="II119" s="21" t="s">
        <v>34</v>
      </c>
    </row>
    <row r="120" spans="1:243" s="20" customFormat="1" ht="28.5">
      <c r="A120" s="33">
        <v>45.1</v>
      </c>
      <c r="B120" s="69" t="s">
        <v>154</v>
      </c>
      <c r="C120" s="34" t="s">
        <v>290</v>
      </c>
      <c r="D120" s="70">
        <v>15</v>
      </c>
      <c r="E120" s="71" t="s">
        <v>181</v>
      </c>
      <c r="F120" s="58">
        <v>55</v>
      </c>
      <c r="G120" s="22"/>
      <c r="H120" s="22"/>
      <c r="I120" s="35" t="s">
        <v>35</v>
      </c>
      <c r="J120" s="16">
        <f>IF(I120="Less(-)",-1,1)</f>
        <v>1</v>
      </c>
      <c r="K120" s="17" t="s">
        <v>45</v>
      </c>
      <c r="L120" s="17" t="s">
        <v>6</v>
      </c>
      <c r="M120" s="42"/>
      <c r="N120" s="22"/>
      <c r="O120" s="22"/>
      <c r="P120" s="41"/>
      <c r="Q120" s="22"/>
      <c r="R120" s="22"/>
      <c r="S120" s="41"/>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59">
        <f>total_amount_ba($B$2,$D$2,D120,F120,J120,K120,M120)</f>
        <v>825</v>
      </c>
      <c r="BB120" s="65">
        <f t="shared" si="26"/>
        <v>825</v>
      </c>
      <c r="BC120" s="40" t="str">
        <f t="shared" si="27"/>
        <v>INR  Eight Hundred &amp; Twenty Five  Only</v>
      </c>
      <c r="IE120" s="21">
        <v>1.01</v>
      </c>
      <c r="IF120" s="21" t="s">
        <v>36</v>
      </c>
      <c r="IG120" s="21" t="s">
        <v>33</v>
      </c>
      <c r="IH120" s="21">
        <v>123.223</v>
      </c>
      <c r="II120" s="21" t="s">
        <v>34</v>
      </c>
    </row>
    <row r="121" spans="1:243" s="20" customFormat="1" ht="63">
      <c r="A121" s="33">
        <v>46</v>
      </c>
      <c r="B121" s="69" t="s">
        <v>157</v>
      </c>
      <c r="C121" s="34" t="s">
        <v>291</v>
      </c>
      <c r="D121" s="67"/>
      <c r="E121" s="68"/>
      <c r="F121" s="35">
        <v>0</v>
      </c>
      <c r="G121" s="15"/>
      <c r="H121" s="15"/>
      <c r="I121" s="35"/>
      <c r="J121" s="16"/>
      <c r="K121" s="17"/>
      <c r="L121" s="17"/>
      <c r="M121" s="18"/>
      <c r="N121" s="19"/>
      <c r="O121" s="19"/>
      <c r="P121" s="36"/>
      <c r="Q121" s="19"/>
      <c r="R121" s="19"/>
      <c r="S121" s="36"/>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8"/>
      <c r="BB121" s="39"/>
      <c r="BC121" s="40"/>
      <c r="IE121" s="21">
        <v>1.02</v>
      </c>
      <c r="IF121" s="21" t="s">
        <v>37</v>
      </c>
      <c r="IG121" s="21" t="s">
        <v>38</v>
      </c>
      <c r="IH121" s="21">
        <v>213</v>
      </c>
      <c r="II121" s="21" t="s">
        <v>34</v>
      </c>
    </row>
    <row r="122" spans="1:243" s="20" customFormat="1" ht="31.5">
      <c r="A122" s="33">
        <v>46.1</v>
      </c>
      <c r="B122" s="69" t="s">
        <v>158</v>
      </c>
      <c r="C122" s="34" t="s">
        <v>292</v>
      </c>
      <c r="D122" s="70">
        <v>15</v>
      </c>
      <c r="E122" s="71" t="s">
        <v>181</v>
      </c>
      <c r="F122" s="58">
        <v>134</v>
      </c>
      <c r="G122" s="22"/>
      <c r="H122" s="22"/>
      <c r="I122" s="35" t="s">
        <v>35</v>
      </c>
      <c r="J122" s="16">
        <f>IF(I122="Less(-)",-1,1)</f>
        <v>1</v>
      </c>
      <c r="K122" s="17" t="s">
        <v>45</v>
      </c>
      <c r="L122" s="17" t="s">
        <v>6</v>
      </c>
      <c r="M122" s="42"/>
      <c r="N122" s="22"/>
      <c r="O122" s="22"/>
      <c r="P122" s="41"/>
      <c r="Q122" s="22"/>
      <c r="R122" s="22"/>
      <c r="S122" s="41"/>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59">
        <f>total_amount_ba($B$2,$D$2,D122,F122,J122,K122,M122)</f>
        <v>2010</v>
      </c>
      <c r="BB122" s="65">
        <f t="shared" si="26"/>
        <v>2010</v>
      </c>
      <c r="BC122" s="40" t="str">
        <f t="shared" si="27"/>
        <v>INR  Two Thousand  &amp;Ten  Only</v>
      </c>
      <c r="IE122" s="21">
        <v>2</v>
      </c>
      <c r="IF122" s="21" t="s">
        <v>32</v>
      </c>
      <c r="IG122" s="21" t="s">
        <v>39</v>
      </c>
      <c r="IH122" s="21">
        <v>10</v>
      </c>
      <c r="II122" s="21" t="s">
        <v>34</v>
      </c>
    </row>
    <row r="123" spans="1:243" s="20" customFormat="1" ht="63">
      <c r="A123" s="33">
        <v>47</v>
      </c>
      <c r="B123" s="69" t="s">
        <v>159</v>
      </c>
      <c r="C123" s="34" t="s">
        <v>293</v>
      </c>
      <c r="D123" s="67"/>
      <c r="E123" s="68"/>
      <c r="F123" s="35">
        <v>0</v>
      </c>
      <c r="G123" s="15"/>
      <c r="H123" s="15"/>
      <c r="I123" s="35"/>
      <c r="J123" s="16"/>
      <c r="K123" s="17"/>
      <c r="L123" s="17"/>
      <c r="M123" s="18"/>
      <c r="N123" s="19"/>
      <c r="O123" s="19"/>
      <c r="P123" s="36"/>
      <c r="Q123" s="19"/>
      <c r="R123" s="19"/>
      <c r="S123" s="36"/>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8"/>
      <c r="BB123" s="39"/>
      <c r="BC123" s="40"/>
      <c r="IE123" s="21">
        <v>1.01</v>
      </c>
      <c r="IF123" s="21" t="s">
        <v>36</v>
      </c>
      <c r="IG123" s="21" t="s">
        <v>33</v>
      </c>
      <c r="IH123" s="21">
        <v>123.223</v>
      </c>
      <c r="II123" s="21" t="s">
        <v>34</v>
      </c>
    </row>
    <row r="124" spans="1:243" s="20" customFormat="1" ht="28.5">
      <c r="A124" s="33">
        <v>47.1</v>
      </c>
      <c r="B124" s="69" t="s">
        <v>160</v>
      </c>
      <c r="C124" s="34" t="s">
        <v>294</v>
      </c>
      <c r="D124" s="70">
        <v>15</v>
      </c>
      <c r="E124" s="71" t="s">
        <v>181</v>
      </c>
      <c r="F124" s="58">
        <v>573</v>
      </c>
      <c r="G124" s="22"/>
      <c r="H124" s="22"/>
      <c r="I124" s="35" t="s">
        <v>35</v>
      </c>
      <c r="J124" s="16">
        <f aca="true" t="shared" si="28" ref="J124:J129">IF(I124="Less(-)",-1,1)</f>
        <v>1</v>
      </c>
      <c r="K124" s="17" t="s">
        <v>45</v>
      </c>
      <c r="L124" s="17" t="s">
        <v>6</v>
      </c>
      <c r="M124" s="42"/>
      <c r="N124" s="22"/>
      <c r="O124" s="22"/>
      <c r="P124" s="41"/>
      <c r="Q124" s="22"/>
      <c r="R124" s="22"/>
      <c r="S124" s="41"/>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43"/>
      <c r="AV124" s="37"/>
      <c r="AW124" s="37"/>
      <c r="AX124" s="37"/>
      <c r="AY124" s="37"/>
      <c r="AZ124" s="37"/>
      <c r="BA124" s="59">
        <f aca="true" t="shared" si="29" ref="BA124:BA129">total_amount_ba($B$2,$D$2,D124,F124,J124,K124,M124)</f>
        <v>8595</v>
      </c>
      <c r="BB124" s="65">
        <f t="shared" si="26"/>
        <v>8595</v>
      </c>
      <c r="BC124" s="40" t="str">
        <f t="shared" si="27"/>
        <v>INR  Eight Thousand Five Hundred &amp; Ninety Five  Only</v>
      </c>
      <c r="IE124" s="21">
        <v>1.02</v>
      </c>
      <c r="IF124" s="21" t="s">
        <v>37</v>
      </c>
      <c r="IG124" s="21" t="s">
        <v>38</v>
      </c>
      <c r="IH124" s="21">
        <v>213</v>
      </c>
      <c r="II124" s="21" t="s">
        <v>34</v>
      </c>
    </row>
    <row r="125" spans="1:243" s="20" customFormat="1" ht="28.5">
      <c r="A125" s="33">
        <v>47.2</v>
      </c>
      <c r="B125" s="69" t="s">
        <v>161</v>
      </c>
      <c r="C125" s="34" t="s">
        <v>295</v>
      </c>
      <c r="D125" s="70">
        <v>20</v>
      </c>
      <c r="E125" s="71" t="s">
        <v>181</v>
      </c>
      <c r="F125" s="58">
        <v>806</v>
      </c>
      <c r="G125" s="22"/>
      <c r="H125" s="22"/>
      <c r="I125" s="35" t="s">
        <v>35</v>
      </c>
      <c r="J125" s="16">
        <f t="shared" si="28"/>
        <v>1</v>
      </c>
      <c r="K125" s="17" t="s">
        <v>45</v>
      </c>
      <c r="L125" s="17" t="s">
        <v>6</v>
      </c>
      <c r="M125" s="42"/>
      <c r="N125" s="22"/>
      <c r="O125" s="22"/>
      <c r="P125" s="41"/>
      <c r="Q125" s="22"/>
      <c r="R125" s="22"/>
      <c r="S125" s="41"/>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59">
        <f t="shared" si="29"/>
        <v>16120</v>
      </c>
      <c r="BB125" s="65">
        <f t="shared" si="26"/>
        <v>16120</v>
      </c>
      <c r="BC125" s="40" t="str">
        <f t="shared" si="27"/>
        <v>INR  Sixteen Thousand One Hundred &amp; Twenty  Only</v>
      </c>
      <c r="IE125" s="21">
        <v>2</v>
      </c>
      <c r="IF125" s="21" t="s">
        <v>32</v>
      </c>
      <c r="IG125" s="21" t="s">
        <v>39</v>
      </c>
      <c r="IH125" s="21">
        <v>10</v>
      </c>
      <c r="II125" s="21" t="s">
        <v>34</v>
      </c>
    </row>
    <row r="126" spans="1:243" s="20" customFormat="1" ht="78.75">
      <c r="A126" s="33">
        <v>48</v>
      </c>
      <c r="B126" s="69" t="s">
        <v>162</v>
      </c>
      <c r="C126" s="34" t="s">
        <v>296</v>
      </c>
      <c r="D126" s="67"/>
      <c r="E126" s="68"/>
      <c r="F126" s="35">
        <v>0</v>
      </c>
      <c r="G126" s="15"/>
      <c r="H126" s="15"/>
      <c r="I126" s="35"/>
      <c r="J126" s="16"/>
      <c r="K126" s="17"/>
      <c r="L126" s="17"/>
      <c r="M126" s="18"/>
      <c r="N126" s="19"/>
      <c r="O126" s="19"/>
      <c r="P126" s="36"/>
      <c r="Q126" s="19"/>
      <c r="R126" s="19"/>
      <c r="S126" s="36"/>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8"/>
      <c r="BB126" s="39"/>
      <c r="BC126" s="40"/>
      <c r="IE126" s="21">
        <v>3</v>
      </c>
      <c r="IF126" s="21" t="s">
        <v>40</v>
      </c>
      <c r="IG126" s="21" t="s">
        <v>41</v>
      </c>
      <c r="IH126" s="21">
        <v>10</v>
      </c>
      <c r="II126" s="21" t="s">
        <v>34</v>
      </c>
    </row>
    <row r="127" spans="1:243" s="20" customFormat="1" ht="28.5">
      <c r="A127" s="33">
        <v>48.1</v>
      </c>
      <c r="B127" s="69" t="s">
        <v>163</v>
      </c>
      <c r="C127" s="34" t="s">
        <v>297</v>
      </c>
      <c r="D127" s="70">
        <v>2</v>
      </c>
      <c r="E127" s="71" t="s">
        <v>183</v>
      </c>
      <c r="F127" s="58">
        <v>537</v>
      </c>
      <c r="G127" s="22"/>
      <c r="H127" s="22"/>
      <c r="I127" s="35" t="s">
        <v>35</v>
      </c>
      <c r="J127" s="16">
        <f t="shared" si="28"/>
        <v>1</v>
      </c>
      <c r="K127" s="17" t="s">
        <v>45</v>
      </c>
      <c r="L127" s="17" t="s">
        <v>6</v>
      </c>
      <c r="M127" s="42"/>
      <c r="N127" s="22"/>
      <c r="O127" s="22"/>
      <c r="P127" s="41"/>
      <c r="Q127" s="22"/>
      <c r="R127" s="22"/>
      <c r="S127" s="41"/>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59">
        <f t="shared" si="29"/>
        <v>1074</v>
      </c>
      <c r="BB127" s="65">
        <f t="shared" si="26"/>
        <v>1074</v>
      </c>
      <c r="BC127" s="40" t="str">
        <f t="shared" si="27"/>
        <v>INR  One Thousand  &amp;Seventy Four  Only</v>
      </c>
      <c r="IE127" s="21">
        <v>1.01</v>
      </c>
      <c r="IF127" s="21" t="s">
        <v>36</v>
      </c>
      <c r="IG127" s="21" t="s">
        <v>33</v>
      </c>
      <c r="IH127" s="21">
        <v>123.223</v>
      </c>
      <c r="II127" s="21" t="s">
        <v>34</v>
      </c>
    </row>
    <row r="128" spans="1:243" s="20" customFormat="1" ht="78.75">
      <c r="A128" s="33">
        <v>49</v>
      </c>
      <c r="B128" s="75" t="s">
        <v>164</v>
      </c>
      <c r="C128" s="34" t="s">
        <v>298</v>
      </c>
      <c r="D128" s="70">
        <v>1</v>
      </c>
      <c r="E128" s="71" t="s">
        <v>184</v>
      </c>
      <c r="F128" s="58">
        <v>1904</v>
      </c>
      <c r="G128" s="22"/>
      <c r="H128" s="22"/>
      <c r="I128" s="35" t="s">
        <v>35</v>
      </c>
      <c r="J128" s="16">
        <f t="shared" si="28"/>
        <v>1</v>
      </c>
      <c r="K128" s="17" t="s">
        <v>45</v>
      </c>
      <c r="L128" s="17" t="s">
        <v>6</v>
      </c>
      <c r="M128" s="42"/>
      <c r="N128" s="22"/>
      <c r="O128" s="22"/>
      <c r="P128" s="41"/>
      <c r="Q128" s="22"/>
      <c r="R128" s="22"/>
      <c r="S128" s="41"/>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59">
        <f t="shared" si="29"/>
        <v>1904</v>
      </c>
      <c r="BB128" s="65">
        <f t="shared" si="26"/>
        <v>1904</v>
      </c>
      <c r="BC128" s="40" t="str">
        <f t="shared" si="27"/>
        <v>INR  One Thousand Nine Hundred &amp; Four  Only</v>
      </c>
      <c r="IE128" s="21">
        <v>1.02</v>
      </c>
      <c r="IF128" s="21" t="s">
        <v>37</v>
      </c>
      <c r="IG128" s="21" t="s">
        <v>38</v>
      </c>
      <c r="IH128" s="21">
        <v>213</v>
      </c>
      <c r="II128" s="21" t="s">
        <v>34</v>
      </c>
    </row>
    <row r="129" spans="1:243" s="20" customFormat="1" ht="94.5">
      <c r="A129" s="33">
        <v>50</v>
      </c>
      <c r="B129" s="72" t="s">
        <v>165</v>
      </c>
      <c r="C129" s="34" t="s">
        <v>299</v>
      </c>
      <c r="D129" s="73">
        <v>1</v>
      </c>
      <c r="E129" s="74" t="s">
        <v>184</v>
      </c>
      <c r="F129" s="58">
        <v>7427</v>
      </c>
      <c r="G129" s="22"/>
      <c r="H129" s="22"/>
      <c r="I129" s="35" t="s">
        <v>35</v>
      </c>
      <c r="J129" s="16">
        <f t="shared" si="28"/>
        <v>1</v>
      </c>
      <c r="K129" s="17" t="s">
        <v>45</v>
      </c>
      <c r="L129" s="17" t="s">
        <v>6</v>
      </c>
      <c r="M129" s="42"/>
      <c r="N129" s="22"/>
      <c r="O129" s="22"/>
      <c r="P129" s="41"/>
      <c r="Q129" s="22"/>
      <c r="R129" s="22"/>
      <c r="S129" s="41"/>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59">
        <f t="shared" si="29"/>
        <v>7427</v>
      </c>
      <c r="BB129" s="65">
        <f t="shared" si="26"/>
        <v>7427</v>
      </c>
      <c r="BC129" s="40" t="str">
        <f t="shared" si="27"/>
        <v>INR  Seven Thousand Four Hundred &amp; Twenty Seven  Only</v>
      </c>
      <c r="IE129" s="21">
        <v>2</v>
      </c>
      <c r="IF129" s="21" t="s">
        <v>32</v>
      </c>
      <c r="IG129" s="21" t="s">
        <v>39</v>
      </c>
      <c r="IH129" s="21">
        <v>10</v>
      </c>
      <c r="II129" s="21" t="s">
        <v>34</v>
      </c>
    </row>
    <row r="130" spans="1:243" s="20" customFormat="1" ht="94.5">
      <c r="A130" s="33">
        <v>51</v>
      </c>
      <c r="B130" s="72" t="s">
        <v>166</v>
      </c>
      <c r="C130" s="34" t="s">
        <v>300</v>
      </c>
      <c r="D130" s="73">
        <v>1</v>
      </c>
      <c r="E130" s="74" t="s">
        <v>184</v>
      </c>
      <c r="F130" s="58">
        <v>14043</v>
      </c>
      <c r="G130" s="22"/>
      <c r="H130" s="22"/>
      <c r="I130" s="35" t="s">
        <v>35</v>
      </c>
      <c r="J130" s="16">
        <f>IF(I130="Less(-)",-1,1)</f>
        <v>1</v>
      </c>
      <c r="K130" s="17" t="s">
        <v>45</v>
      </c>
      <c r="L130" s="17" t="s">
        <v>6</v>
      </c>
      <c r="M130" s="42"/>
      <c r="N130" s="22"/>
      <c r="O130" s="22"/>
      <c r="P130" s="41"/>
      <c r="Q130" s="22"/>
      <c r="R130" s="22"/>
      <c r="S130" s="41"/>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59">
        <f>total_amount_ba($B$2,$D$2,D130,F130,J130,K130,M130)</f>
        <v>14043</v>
      </c>
      <c r="BB130" s="65">
        <f t="shared" si="26"/>
        <v>14043</v>
      </c>
      <c r="BC130" s="40" t="str">
        <f t="shared" si="27"/>
        <v>INR  Fourteen Thousand  &amp;Forty Three  Only</v>
      </c>
      <c r="IE130" s="21">
        <v>1.01</v>
      </c>
      <c r="IF130" s="21" t="s">
        <v>36</v>
      </c>
      <c r="IG130" s="21" t="s">
        <v>33</v>
      </c>
      <c r="IH130" s="21">
        <v>123.223</v>
      </c>
      <c r="II130" s="21" t="s">
        <v>34</v>
      </c>
    </row>
    <row r="131" spans="1:243" s="20" customFormat="1" ht="47.25">
      <c r="A131" s="33">
        <v>52</v>
      </c>
      <c r="B131" s="72" t="s">
        <v>167</v>
      </c>
      <c r="C131" s="34" t="s">
        <v>301</v>
      </c>
      <c r="D131" s="73">
        <v>7</v>
      </c>
      <c r="E131" s="74" t="s">
        <v>184</v>
      </c>
      <c r="F131" s="58">
        <v>817</v>
      </c>
      <c r="G131" s="22"/>
      <c r="H131" s="22"/>
      <c r="I131" s="35" t="s">
        <v>35</v>
      </c>
      <c r="J131" s="16">
        <f>IF(I131="Less(-)",-1,1)</f>
        <v>1</v>
      </c>
      <c r="K131" s="17" t="s">
        <v>45</v>
      </c>
      <c r="L131" s="17" t="s">
        <v>6</v>
      </c>
      <c r="M131" s="42"/>
      <c r="N131" s="22"/>
      <c r="O131" s="22"/>
      <c r="P131" s="41"/>
      <c r="Q131" s="22"/>
      <c r="R131" s="22"/>
      <c r="S131" s="41"/>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59">
        <f>total_amount_ba($B$2,$D$2,D131,F131,J131,K131,M131)</f>
        <v>5719</v>
      </c>
      <c r="BB131" s="65">
        <f t="shared" si="26"/>
        <v>5719</v>
      </c>
      <c r="BC131" s="40" t="str">
        <f t="shared" si="27"/>
        <v>INR  Five Thousand Seven Hundred &amp; Nineteen  Only</v>
      </c>
      <c r="IE131" s="21">
        <v>1.02</v>
      </c>
      <c r="IF131" s="21" t="s">
        <v>37</v>
      </c>
      <c r="IG131" s="21" t="s">
        <v>38</v>
      </c>
      <c r="IH131" s="21">
        <v>213</v>
      </c>
      <c r="II131" s="21" t="s">
        <v>34</v>
      </c>
    </row>
    <row r="132" spans="1:243" s="20" customFormat="1" ht="78.75">
      <c r="A132" s="33">
        <v>53</v>
      </c>
      <c r="B132" s="72" t="s">
        <v>168</v>
      </c>
      <c r="C132" s="34" t="s">
        <v>302</v>
      </c>
      <c r="D132" s="73">
        <v>9</v>
      </c>
      <c r="E132" s="74" t="s">
        <v>184</v>
      </c>
      <c r="F132" s="58">
        <v>4371</v>
      </c>
      <c r="G132" s="22"/>
      <c r="H132" s="22"/>
      <c r="I132" s="35" t="s">
        <v>35</v>
      </c>
      <c r="J132" s="16">
        <f>IF(I132="Less(-)",-1,1)</f>
        <v>1</v>
      </c>
      <c r="K132" s="17" t="s">
        <v>45</v>
      </c>
      <c r="L132" s="17" t="s">
        <v>6</v>
      </c>
      <c r="M132" s="42"/>
      <c r="N132" s="22"/>
      <c r="O132" s="22"/>
      <c r="P132" s="41"/>
      <c r="Q132" s="22"/>
      <c r="R132" s="22"/>
      <c r="S132" s="41"/>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59">
        <f>total_amount_ba($B$2,$D$2,D132,F132,J132,K132,M132)</f>
        <v>39339</v>
      </c>
      <c r="BB132" s="65">
        <f t="shared" si="26"/>
        <v>39339</v>
      </c>
      <c r="BC132" s="40" t="str">
        <f t="shared" si="27"/>
        <v>INR  Thirty Nine Thousand Three Hundred &amp; Thirty Nine  Only</v>
      </c>
      <c r="IE132" s="21">
        <v>2</v>
      </c>
      <c r="IF132" s="21" t="s">
        <v>32</v>
      </c>
      <c r="IG132" s="21" t="s">
        <v>39</v>
      </c>
      <c r="IH132" s="21">
        <v>10</v>
      </c>
      <c r="II132" s="21" t="s">
        <v>34</v>
      </c>
    </row>
    <row r="133" spans="1:243" s="20" customFormat="1" ht="47.25">
      <c r="A133" s="33">
        <v>54</v>
      </c>
      <c r="B133" s="72" t="s">
        <v>169</v>
      </c>
      <c r="C133" s="34" t="s">
        <v>303</v>
      </c>
      <c r="D133" s="67"/>
      <c r="E133" s="68"/>
      <c r="F133" s="35">
        <v>0</v>
      </c>
      <c r="G133" s="15"/>
      <c r="H133" s="15"/>
      <c r="I133" s="35"/>
      <c r="J133" s="16"/>
      <c r="K133" s="17"/>
      <c r="L133" s="17"/>
      <c r="M133" s="18"/>
      <c r="N133" s="19"/>
      <c r="O133" s="19"/>
      <c r="P133" s="36"/>
      <c r="Q133" s="19"/>
      <c r="R133" s="19"/>
      <c r="S133" s="36"/>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8"/>
      <c r="BB133" s="39"/>
      <c r="BC133" s="40"/>
      <c r="IE133" s="21">
        <v>1.01</v>
      </c>
      <c r="IF133" s="21" t="s">
        <v>36</v>
      </c>
      <c r="IG133" s="21" t="s">
        <v>33</v>
      </c>
      <c r="IH133" s="21">
        <v>123.223</v>
      </c>
      <c r="II133" s="21" t="s">
        <v>34</v>
      </c>
    </row>
    <row r="134" spans="1:243" s="20" customFormat="1" ht="47.25">
      <c r="A134" s="33">
        <v>54.1</v>
      </c>
      <c r="B134" s="69" t="s">
        <v>170</v>
      </c>
      <c r="C134" s="34" t="s">
        <v>304</v>
      </c>
      <c r="D134" s="73">
        <v>90</v>
      </c>
      <c r="E134" s="74" t="s">
        <v>182</v>
      </c>
      <c r="F134" s="58">
        <v>438</v>
      </c>
      <c r="G134" s="22"/>
      <c r="H134" s="22"/>
      <c r="I134" s="35" t="s">
        <v>35</v>
      </c>
      <c r="J134" s="16">
        <f>IF(I134="Less(-)",-1,1)</f>
        <v>1</v>
      </c>
      <c r="K134" s="17" t="s">
        <v>45</v>
      </c>
      <c r="L134" s="17" t="s">
        <v>6</v>
      </c>
      <c r="M134" s="42"/>
      <c r="N134" s="22"/>
      <c r="O134" s="22"/>
      <c r="P134" s="41"/>
      <c r="Q134" s="22"/>
      <c r="R134" s="22"/>
      <c r="S134" s="41"/>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43"/>
      <c r="AV134" s="37"/>
      <c r="AW134" s="37"/>
      <c r="AX134" s="37"/>
      <c r="AY134" s="37"/>
      <c r="AZ134" s="37"/>
      <c r="BA134" s="59">
        <f>total_amount_ba($B$2,$D$2,D134,F134,J134,K134,M134)</f>
        <v>39420</v>
      </c>
      <c r="BB134" s="65">
        <f t="shared" si="26"/>
        <v>39420</v>
      </c>
      <c r="BC134" s="40" t="str">
        <f t="shared" si="27"/>
        <v>INR  Thirty Nine Thousand Four Hundred &amp; Twenty  Only</v>
      </c>
      <c r="IE134" s="21">
        <v>1.02</v>
      </c>
      <c r="IF134" s="21" t="s">
        <v>37</v>
      </c>
      <c r="IG134" s="21" t="s">
        <v>38</v>
      </c>
      <c r="IH134" s="21">
        <v>213</v>
      </c>
      <c r="II134" s="21" t="s">
        <v>34</v>
      </c>
    </row>
    <row r="135" spans="1:243" s="20" customFormat="1" ht="28.5">
      <c r="A135" s="33">
        <v>54.2</v>
      </c>
      <c r="B135" s="76" t="s">
        <v>171</v>
      </c>
      <c r="C135" s="34" t="s">
        <v>305</v>
      </c>
      <c r="D135" s="73">
        <v>15</v>
      </c>
      <c r="E135" s="74" t="s">
        <v>182</v>
      </c>
      <c r="F135" s="58">
        <v>132</v>
      </c>
      <c r="G135" s="22"/>
      <c r="H135" s="22"/>
      <c r="I135" s="35" t="s">
        <v>35</v>
      </c>
      <c r="J135" s="16">
        <f>IF(I135="Less(-)",-1,1)</f>
        <v>1</v>
      </c>
      <c r="K135" s="17" t="s">
        <v>45</v>
      </c>
      <c r="L135" s="17" t="s">
        <v>6</v>
      </c>
      <c r="M135" s="42"/>
      <c r="N135" s="22"/>
      <c r="O135" s="22"/>
      <c r="P135" s="41"/>
      <c r="Q135" s="22"/>
      <c r="R135" s="22"/>
      <c r="S135" s="41"/>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59">
        <f>total_amount_ba($B$2,$D$2,D135,F135,J135,K135,M135)</f>
        <v>1980</v>
      </c>
      <c r="BB135" s="65">
        <f t="shared" si="26"/>
        <v>1980</v>
      </c>
      <c r="BC135" s="40" t="str">
        <f t="shared" si="27"/>
        <v>INR  One Thousand Nine Hundred &amp; Eighty  Only</v>
      </c>
      <c r="IE135" s="21">
        <v>2</v>
      </c>
      <c r="IF135" s="21" t="s">
        <v>32</v>
      </c>
      <c r="IG135" s="21" t="s">
        <v>39</v>
      </c>
      <c r="IH135" s="21">
        <v>10</v>
      </c>
      <c r="II135" s="21" t="s">
        <v>34</v>
      </c>
    </row>
    <row r="136" spans="1:243" s="20" customFormat="1" ht="28.5">
      <c r="A136" s="33">
        <v>54.3</v>
      </c>
      <c r="B136" s="76" t="s">
        <v>172</v>
      </c>
      <c r="C136" s="34" t="s">
        <v>306</v>
      </c>
      <c r="D136" s="73">
        <v>20</v>
      </c>
      <c r="E136" s="74" t="s">
        <v>182</v>
      </c>
      <c r="F136" s="58">
        <v>147</v>
      </c>
      <c r="G136" s="22"/>
      <c r="H136" s="22"/>
      <c r="I136" s="35" t="s">
        <v>35</v>
      </c>
      <c r="J136" s="16">
        <f>IF(I136="Less(-)",-1,1)</f>
        <v>1</v>
      </c>
      <c r="K136" s="17" t="s">
        <v>45</v>
      </c>
      <c r="L136" s="17" t="s">
        <v>6</v>
      </c>
      <c r="M136" s="42"/>
      <c r="N136" s="22"/>
      <c r="O136" s="22"/>
      <c r="P136" s="41"/>
      <c r="Q136" s="22"/>
      <c r="R136" s="22"/>
      <c r="S136" s="41"/>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59">
        <f>total_amount_ba($B$2,$D$2,D136,F136,J136,K136,M136)</f>
        <v>2940</v>
      </c>
      <c r="BB136" s="65">
        <f t="shared" si="26"/>
        <v>2940</v>
      </c>
      <c r="BC136" s="40" t="str">
        <f t="shared" si="27"/>
        <v>INR  Two Thousand Nine Hundred &amp; Forty  Only</v>
      </c>
      <c r="IE136" s="21">
        <v>3</v>
      </c>
      <c r="IF136" s="21" t="s">
        <v>40</v>
      </c>
      <c r="IG136" s="21" t="s">
        <v>41</v>
      </c>
      <c r="IH136" s="21">
        <v>10</v>
      </c>
      <c r="II136" s="21" t="s">
        <v>34</v>
      </c>
    </row>
    <row r="137" spans="1:243" s="20" customFormat="1" ht="28.5">
      <c r="A137" s="33">
        <v>54.4</v>
      </c>
      <c r="B137" s="76" t="s">
        <v>173</v>
      </c>
      <c r="C137" s="34" t="s">
        <v>307</v>
      </c>
      <c r="D137" s="73">
        <v>5</v>
      </c>
      <c r="E137" s="74" t="s">
        <v>182</v>
      </c>
      <c r="F137" s="58">
        <v>124</v>
      </c>
      <c r="G137" s="22"/>
      <c r="H137" s="22"/>
      <c r="I137" s="35" t="s">
        <v>35</v>
      </c>
      <c r="J137" s="16">
        <f>IF(I137="Less(-)",-1,1)</f>
        <v>1</v>
      </c>
      <c r="K137" s="17" t="s">
        <v>45</v>
      </c>
      <c r="L137" s="17" t="s">
        <v>6</v>
      </c>
      <c r="M137" s="42"/>
      <c r="N137" s="22"/>
      <c r="O137" s="22"/>
      <c r="P137" s="41"/>
      <c r="Q137" s="22"/>
      <c r="R137" s="22"/>
      <c r="S137" s="41"/>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59">
        <f>total_amount_ba($B$2,$D$2,D137,F137,J137,K137,M137)</f>
        <v>620</v>
      </c>
      <c r="BB137" s="65">
        <f t="shared" si="26"/>
        <v>620</v>
      </c>
      <c r="BC137" s="40" t="str">
        <f t="shared" si="27"/>
        <v>INR  Six Hundred &amp; Twenty  Only</v>
      </c>
      <c r="IE137" s="21">
        <v>1.01</v>
      </c>
      <c r="IF137" s="21" t="s">
        <v>36</v>
      </c>
      <c r="IG137" s="21" t="s">
        <v>33</v>
      </c>
      <c r="IH137" s="21">
        <v>123.223</v>
      </c>
      <c r="II137" s="21" t="s">
        <v>34</v>
      </c>
    </row>
    <row r="138" spans="1:243" s="20" customFormat="1" ht="252">
      <c r="A138" s="33">
        <v>55</v>
      </c>
      <c r="B138" s="72" t="s">
        <v>174</v>
      </c>
      <c r="C138" s="34" t="s">
        <v>308</v>
      </c>
      <c r="D138" s="73">
        <v>3</v>
      </c>
      <c r="E138" s="74" t="s">
        <v>184</v>
      </c>
      <c r="F138" s="58">
        <v>2394</v>
      </c>
      <c r="G138" s="22"/>
      <c r="H138" s="22"/>
      <c r="I138" s="35" t="s">
        <v>35</v>
      </c>
      <c r="J138" s="16">
        <f>IF(I138="Less(-)",-1,1)</f>
        <v>1</v>
      </c>
      <c r="K138" s="17" t="s">
        <v>45</v>
      </c>
      <c r="L138" s="17" t="s">
        <v>6</v>
      </c>
      <c r="M138" s="42"/>
      <c r="N138" s="22"/>
      <c r="O138" s="22"/>
      <c r="P138" s="41"/>
      <c r="Q138" s="22"/>
      <c r="R138" s="22"/>
      <c r="S138" s="41"/>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59">
        <f>total_amount_ba($B$2,$D$2,D138,F138,J138,K138,M138)</f>
        <v>7182</v>
      </c>
      <c r="BB138" s="65">
        <f t="shared" si="26"/>
        <v>7182</v>
      </c>
      <c r="BC138" s="40" t="str">
        <f t="shared" si="27"/>
        <v>INR  Seven Thousand One Hundred &amp; Eighty Two  Only</v>
      </c>
      <c r="IE138" s="21">
        <v>1.02</v>
      </c>
      <c r="IF138" s="21" t="s">
        <v>37</v>
      </c>
      <c r="IG138" s="21" t="s">
        <v>38</v>
      </c>
      <c r="IH138" s="21">
        <v>213</v>
      </c>
      <c r="II138" s="21" t="s">
        <v>34</v>
      </c>
    </row>
    <row r="139" spans="1:243" s="20" customFormat="1" ht="78.75">
      <c r="A139" s="33">
        <v>56</v>
      </c>
      <c r="B139" s="69" t="s">
        <v>175</v>
      </c>
      <c r="C139" s="34" t="s">
        <v>309</v>
      </c>
      <c r="D139" s="67"/>
      <c r="E139" s="68"/>
      <c r="F139" s="35">
        <v>0</v>
      </c>
      <c r="G139" s="15"/>
      <c r="H139" s="15"/>
      <c r="I139" s="35"/>
      <c r="J139" s="16"/>
      <c r="K139" s="17"/>
      <c r="L139" s="17"/>
      <c r="M139" s="18"/>
      <c r="N139" s="19"/>
      <c r="O139" s="19"/>
      <c r="P139" s="36"/>
      <c r="Q139" s="19"/>
      <c r="R139" s="19"/>
      <c r="S139" s="36"/>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8"/>
      <c r="BB139" s="39"/>
      <c r="BC139" s="40"/>
      <c r="IE139" s="21">
        <v>2</v>
      </c>
      <c r="IF139" s="21" t="s">
        <v>32</v>
      </c>
      <c r="IG139" s="21" t="s">
        <v>39</v>
      </c>
      <c r="IH139" s="21">
        <v>10</v>
      </c>
      <c r="II139" s="21" t="s">
        <v>34</v>
      </c>
    </row>
    <row r="140" spans="1:243" s="20" customFormat="1" ht="28.5">
      <c r="A140" s="33">
        <v>56.1</v>
      </c>
      <c r="B140" s="69" t="s">
        <v>176</v>
      </c>
      <c r="C140" s="34" t="s">
        <v>310</v>
      </c>
      <c r="D140" s="70">
        <v>2</v>
      </c>
      <c r="E140" s="71" t="s">
        <v>183</v>
      </c>
      <c r="F140" s="58">
        <v>791</v>
      </c>
      <c r="G140" s="22"/>
      <c r="H140" s="22"/>
      <c r="I140" s="35" t="s">
        <v>35</v>
      </c>
      <c r="J140" s="16">
        <f>IF(I140="Less(-)",-1,1)</f>
        <v>1</v>
      </c>
      <c r="K140" s="17" t="s">
        <v>45</v>
      </c>
      <c r="L140" s="17" t="s">
        <v>6</v>
      </c>
      <c r="M140" s="42"/>
      <c r="N140" s="22"/>
      <c r="O140" s="22"/>
      <c r="P140" s="41"/>
      <c r="Q140" s="22"/>
      <c r="R140" s="22"/>
      <c r="S140" s="41"/>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59">
        <f>total_amount_ba($B$2,$D$2,D140,F140,J140,K140,M140)</f>
        <v>1582</v>
      </c>
      <c r="BB140" s="65">
        <f t="shared" si="26"/>
        <v>1582</v>
      </c>
      <c r="BC140" s="40" t="str">
        <f t="shared" si="27"/>
        <v>INR  One Thousand Five Hundred &amp; Eighty Two  Only</v>
      </c>
      <c r="IE140" s="21">
        <v>1.01</v>
      </c>
      <c r="IF140" s="21" t="s">
        <v>36</v>
      </c>
      <c r="IG140" s="21" t="s">
        <v>33</v>
      </c>
      <c r="IH140" s="21">
        <v>123.223</v>
      </c>
      <c r="II140" s="21" t="s">
        <v>34</v>
      </c>
    </row>
    <row r="141" spans="1:243" s="20" customFormat="1" ht="78.75">
      <c r="A141" s="33">
        <v>57</v>
      </c>
      <c r="B141" s="69" t="s">
        <v>177</v>
      </c>
      <c r="C141" s="34" t="s">
        <v>311</v>
      </c>
      <c r="D141" s="67"/>
      <c r="E141" s="68"/>
      <c r="F141" s="35">
        <v>0</v>
      </c>
      <c r="G141" s="15"/>
      <c r="H141" s="15"/>
      <c r="I141" s="35"/>
      <c r="J141" s="16"/>
      <c r="K141" s="17"/>
      <c r="L141" s="17"/>
      <c r="M141" s="18"/>
      <c r="N141" s="19"/>
      <c r="O141" s="19"/>
      <c r="P141" s="36"/>
      <c r="Q141" s="19"/>
      <c r="R141" s="19"/>
      <c r="S141" s="36"/>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8"/>
      <c r="BB141" s="39"/>
      <c r="BC141" s="40"/>
      <c r="IE141" s="21">
        <v>1.02</v>
      </c>
      <c r="IF141" s="21" t="s">
        <v>37</v>
      </c>
      <c r="IG141" s="21" t="s">
        <v>38</v>
      </c>
      <c r="IH141" s="21">
        <v>213</v>
      </c>
      <c r="II141" s="21" t="s">
        <v>34</v>
      </c>
    </row>
    <row r="142" spans="1:243" s="20" customFormat="1" ht="28.5">
      <c r="A142" s="33">
        <v>57.1</v>
      </c>
      <c r="B142" s="69" t="s">
        <v>178</v>
      </c>
      <c r="C142" s="34" t="s">
        <v>312</v>
      </c>
      <c r="D142" s="70">
        <v>6</v>
      </c>
      <c r="E142" s="71" t="s">
        <v>183</v>
      </c>
      <c r="F142" s="58">
        <v>1175</v>
      </c>
      <c r="G142" s="22"/>
      <c r="H142" s="22"/>
      <c r="I142" s="35" t="s">
        <v>35</v>
      </c>
      <c r="J142" s="16">
        <f>IF(I142="Less(-)",-1,1)</f>
        <v>1</v>
      </c>
      <c r="K142" s="17" t="s">
        <v>45</v>
      </c>
      <c r="L142" s="17" t="s">
        <v>6</v>
      </c>
      <c r="M142" s="42"/>
      <c r="N142" s="22"/>
      <c r="O142" s="22"/>
      <c r="P142" s="41"/>
      <c r="Q142" s="22"/>
      <c r="R142" s="22"/>
      <c r="S142" s="41"/>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59">
        <f>total_amount_ba($B$2,$D$2,D142,F142,J142,K142,M142)</f>
        <v>7050</v>
      </c>
      <c r="BB142" s="65">
        <f t="shared" si="26"/>
        <v>7050</v>
      </c>
      <c r="BC142" s="40" t="str">
        <f t="shared" si="27"/>
        <v>INR  Seven Thousand  &amp;Fifty  Only</v>
      </c>
      <c r="IE142" s="21">
        <v>2</v>
      </c>
      <c r="IF142" s="21" t="s">
        <v>32</v>
      </c>
      <c r="IG142" s="21" t="s">
        <v>39</v>
      </c>
      <c r="IH142" s="21">
        <v>10</v>
      </c>
      <c r="II142" s="21" t="s">
        <v>34</v>
      </c>
    </row>
    <row r="143" spans="1:243" s="20" customFormat="1" ht="78.75">
      <c r="A143" s="33">
        <v>58</v>
      </c>
      <c r="B143" s="69" t="s">
        <v>179</v>
      </c>
      <c r="C143" s="34" t="s">
        <v>313</v>
      </c>
      <c r="D143" s="70">
        <v>2</v>
      </c>
      <c r="E143" s="71" t="s">
        <v>183</v>
      </c>
      <c r="F143" s="58">
        <v>1026</v>
      </c>
      <c r="G143" s="22"/>
      <c r="H143" s="22"/>
      <c r="I143" s="35" t="s">
        <v>35</v>
      </c>
      <c r="J143" s="16">
        <f>IF(I143="Less(-)",-1,1)</f>
        <v>1</v>
      </c>
      <c r="K143" s="17" t="s">
        <v>45</v>
      </c>
      <c r="L143" s="17" t="s">
        <v>6</v>
      </c>
      <c r="M143" s="42"/>
      <c r="N143" s="22"/>
      <c r="O143" s="22"/>
      <c r="P143" s="41"/>
      <c r="Q143" s="22"/>
      <c r="R143" s="22"/>
      <c r="S143" s="41"/>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59">
        <f>total_amount_ba($B$2,$D$2,D143,F143,J143,K143,M143)</f>
        <v>2052</v>
      </c>
      <c r="BB143" s="65">
        <f t="shared" si="26"/>
        <v>2052</v>
      </c>
      <c r="BC143" s="40" t="str">
        <f t="shared" si="27"/>
        <v>INR  Two Thousand  &amp;Fifty Two  Only</v>
      </c>
      <c r="IE143" s="21">
        <v>1.01</v>
      </c>
      <c r="IF143" s="21" t="s">
        <v>36</v>
      </c>
      <c r="IG143" s="21" t="s">
        <v>33</v>
      </c>
      <c r="IH143" s="21">
        <v>123.223</v>
      </c>
      <c r="II143" s="21" t="s">
        <v>34</v>
      </c>
    </row>
    <row r="144" spans="1:243" s="20" customFormat="1" ht="34.5" customHeight="1">
      <c r="A144" s="44" t="s">
        <v>43</v>
      </c>
      <c r="B144" s="45"/>
      <c r="C144" s="46"/>
      <c r="D144" s="47"/>
      <c r="E144" s="47"/>
      <c r="F144" s="47"/>
      <c r="G144" s="47"/>
      <c r="H144" s="48"/>
      <c r="I144" s="48"/>
      <c r="J144" s="48"/>
      <c r="K144" s="48"/>
      <c r="L144" s="49"/>
      <c r="BA144" s="60">
        <f>SUM(BA13:BA143)</f>
        <v>1545366</v>
      </c>
      <c r="BB144" s="64">
        <f>SUM(BB13:BB143)</f>
        <v>1545366</v>
      </c>
      <c r="BC144" s="40" t="str">
        <f>SpellNumber($E$2,BB144)</f>
        <v>INR  Fifteen Lakh Forty Five Thousand Three Hundred &amp; Sixty Six  Only</v>
      </c>
      <c r="IE144" s="21">
        <v>4</v>
      </c>
      <c r="IF144" s="21" t="s">
        <v>37</v>
      </c>
      <c r="IG144" s="21" t="s">
        <v>42</v>
      </c>
      <c r="IH144" s="21">
        <v>10</v>
      </c>
      <c r="II144" s="21" t="s">
        <v>34</v>
      </c>
    </row>
    <row r="145" spans="1:243" s="25" customFormat="1" ht="33.75" customHeight="1">
      <c r="A145" s="45" t="s">
        <v>47</v>
      </c>
      <c r="B145" s="50"/>
      <c r="C145" s="23"/>
      <c r="D145" s="51"/>
      <c r="E145" s="52" t="s">
        <v>53</v>
      </c>
      <c r="F145" s="62"/>
      <c r="G145" s="53"/>
      <c r="H145" s="24"/>
      <c r="I145" s="24"/>
      <c r="J145" s="24"/>
      <c r="K145" s="54"/>
      <c r="L145" s="55"/>
      <c r="M145" s="56"/>
      <c r="O145" s="20"/>
      <c r="P145" s="20"/>
      <c r="Q145" s="20"/>
      <c r="R145" s="20"/>
      <c r="S145" s="20"/>
      <c r="BA145" s="61">
        <f>IF(ISBLANK(F145),0,IF(E145="Excess (+)",ROUND(BA144+(BA144*F145),2),IF(E145="Less (-)",ROUND(BA144+(BA144*F145*(-1)),2),IF(E145="At Par",BA144,0))))</f>
        <v>0</v>
      </c>
      <c r="BB145" s="63">
        <f>ROUND(BA145,0)</f>
        <v>0</v>
      </c>
      <c r="BC145" s="40" t="str">
        <f>SpellNumber($E$2,BA145)</f>
        <v>INR Zero Only</v>
      </c>
      <c r="IE145" s="26"/>
      <c r="IF145" s="26"/>
      <c r="IG145" s="26"/>
      <c r="IH145" s="26"/>
      <c r="II145" s="26"/>
    </row>
    <row r="146" spans="1:243" s="25" customFormat="1" ht="41.25" customHeight="1">
      <c r="A146" s="44" t="s">
        <v>46</v>
      </c>
      <c r="B146" s="44"/>
      <c r="C146" s="80" t="str">
        <f>SpellNumber($E$2,BA145)</f>
        <v>INR Zero Only</v>
      </c>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2"/>
      <c r="IE146" s="26"/>
      <c r="IF146" s="26"/>
      <c r="IG146" s="26"/>
      <c r="IH146" s="26"/>
      <c r="II146" s="26"/>
    </row>
    <row r="147" spans="3:243" s="12" customFormat="1" ht="15">
      <c r="C147" s="27"/>
      <c r="D147" s="27"/>
      <c r="E147" s="27"/>
      <c r="F147" s="27"/>
      <c r="G147" s="27"/>
      <c r="H147" s="27"/>
      <c r="I147" s="27"/>
      <c r="J147" s="27"/>
      <c r="K147" s="27"/>
      <c r="L147" s="27"/>
      <c r="M147" s="27"/>
      <c r="O147" s="27"/>
      <c r="BA147" s="27"/>
      <c r="BC147" s="27"/>
      <c r="IE147" s="13"/>
      <c r="IF147" s="13"/>
      <c r="IG147" s="13"/>
      <c r="IH147" s="13"/>
      <c r="II147" s="13"/>
    </row>
  </sheetData>
  <sheetProtection selectLockedCells="1"/>
  <mergeCells count="8">
    <mergeCell ref="A9:BC9"/>
    <mergeCell ref="C146:BC146"/>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45">
      <formula1>IF(E145="Select",-1,IF(E145="At Par",0,0))</formula1>
      <formula2>IF(E145="Select",-1,IF(E145="At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5">
      <formula1>0</formula1>
      <formula2>IF(E145&lt;&gt;"Select",99.9,0)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 M16 M18:M23 M25:M30 M32:M37 M39:M43 M45:M49 M51:M58 M60:M61 M63:M72 M74 M76 M78 M80:M87 M89 M91:M96 M98:M100 M102 M104:M110 M112:M114 M116 M118 M120 M122 M124:M125 M127:M132 M134:M138 M140 M142:M143">
      <formula1>0</formula1>
      <formula2>999999999999999</formula2>
    </dataValidation>
    <dataValidation allowBlank="1" showInputMessage="1" showErrorMessage="1" promptTitle="Item Description" prompt="Please enter Item Description in text" sqref="B26 B38:B43 B46 B28:B33 B36 B18:B23 B76 B48:B53 B68:B73 B56 B58:B63 B66 B134:B139 B142 B132 B124:B129 B108:B119 B122 B98:B103 B106 B96 B88:B93 B78:B83 B8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5">
      <formula1>0</formula1>
      <formula2>99.9</formula2>
    </dataValidation>
    <dataValidation type="list" allowBlank="1" showInputMessage="1" showErrorMessage="1" sqref="C2">
      <formula1>"Normal, SingleWindow, Alternate"</formula1>
    </dataValidation>
    <dataValidation type="list" allowBlank="1" showInputMessage="1" showErrorMessage="1" sqref="E145">
      <formula1>"Select, Excess (+), Less (-)"</formula1>
    </dataValidation>
    <dataValidation type="list" allowBlank="1" showInputMessage="1" showErrorMessage="1" sqref="L140 L141 L14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3">
      <formula1>"INR"</formula1>
    </dataValidation>
    <dataValidation type="decimal" allowBlank="1" showInputMessage="1" showErrorMessage="1" promptTitle="Rate Entry" prompt="Please enter the Basic Price in Rupees for this item. " errorTitle="Invaid Entry" error="Only Numeric Values are allowed. " sqref="G13:H143">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3 D13:D143">
      <formula1>0</formula1>
      <formula2>999999999999999</formula2>
    </dataValidation>
    <dataValidation allowBlank="1" showInputMessage="1" showErrorMessage="1" promptTitle="Units" prompt="Please enter Units in text" sqref="E13:E143"/>
    <dataValidation type="decimal" allowBlank="1" showInputMessage="1" showErrorMessage="1" promptTitle="Rate Entry" prompt="Please enter the Inspection Charges in Rupees for this item. " errorTitle="Invaid Entry" error="Only Numeric Values are allowed. " sqref="Q13:Q1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3">
      <formula1>0</formula1>
      <formula2>999999999999999</formula2>
    </dataValidation>
    <dataValidation allowBlank="1" showInputMessage="1" showErrorMessage="1" promptTitle="Itemcode/Make" prompt="Please enter text" sqref="C13:C143"/>
    <dataValidation type="decimal" allowBlank="1" showInputMessage="1" showErrorMessage="1" errorTitle="Invalid Entry" error="Only Numeric Values are allowed. " sqref="A13:A143">
      <formula1>0</formula1>
      <formula2>999999999999999</formula2>
    </dataValidation>
    <dataValidation type="list" showInputMessage="1" showErrorMessage="1" sqref="I13:I143">
      <formula1>"Excess(+), Less(-)"</formula1>
    </dataValidation>
    <dataValidation allowBlank="1" showInputMessage="1" showErrorMessage="1" promptTitle="Addition / Deduction" prompt="Please Choose the correct One" sqref="J13:J143"/>
    <dataValidation type="list" allowBlank="1" showInputMessage="1" showErrorMessage="1" sqref="K13:K14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2022-11-24T10:46:15Z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