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<sst xmlns="http://schemas.openxmlformats.org/spreadsheetml/2006/main" count="361" uniqueCount="135">
  <si>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</si>
  <si>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</si>
  <si>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</si>
  <si>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</si>
  <si>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</si>
  <si>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</si>
  <si>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</si>
  <si>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</si>
  <si>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</si>
  <si>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</si>
  <si>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</si>
  <si>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</si>
  <si>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</si>
  <si>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</si>
  <si>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</si>
  <si>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</si>
  <si>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</si>
  <si>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</si>
  <si>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</si>
  <si>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</si>
  <si>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</si>
  <si>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</si>
  <si>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</si>
  <si>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</si>
  <si>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</si>
  <si>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</si>
  <si>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</si>
  <si>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</si>
  <si>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</si>
  <si>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</si>
  <si>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</si>
  <si>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</si>
  <si>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</si>
  <si>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</si>
  <si>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</si>
  <si>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</si>
  <si>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</si>
  <si>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</si>
  <si>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</si>
  <si>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</si>
  <si>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</si>
  <si>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</si>
  <si>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</si>
  <si>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</si>
  <si>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</si>
  <si>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</si>
  <si>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</si>
  <si>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</si>
  <si>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</si>
  <si>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</si>
  <si>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</si>
  <si>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</si>
  <si>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</si>
  <si>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</si>
  <si>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</si>
  <si>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and fixing testing, connecting and commissioning of 16 gauge powder coated LT Panel out door mountable (IP-65),  lockable door, of suitable  complete with bus bars , Ampmeter, Ampmeter selector switch , voltmeter , Voltmeter selector switch ,Digital meter , indicating lamps, CT's , Interconnection with suitable capacity aluminium strips / rods, connection of incoming and outgoing cables with thimbles , stove enamelled painted and having following incoming and outgoing  MCCB, switch MBC with complete as required.</t>
  </si>
  <si>
    <t>Main LT Distribution Panel</t>
  </si>
  <si>
    <t>INCOMING:</t>
  </si>
  <si>
    <t>1 no. 630 A 415V, 4 Pole MCCB 50kA MP Based Release (O/C &amp;S/C protection).</t>
  </si>
  <si>
    <t>1 no. Rotary Operated Handle Mechanism</t>
  </si>
  <si>
    <t>1 no. 4 Pole spreader for MCCB 63A</t>
  </si>
  <si>
    <t>1 nos. Digital type Multifunction Meter CL-1.0</t>
  </si>
  <si>
    <t>1 nos. Digital type Voltmeter CL-1.0 with selector switch.</t>
  </si>
  <si>
    <t>1 nos. Digital type Ammeter CL-1.0 with selector switch with CT's 630/5A CL-1.0, 15VA Cast Resin for metering</t>
  </si>
  <si>
    <t xml:space="preserve">1 Set of RYB phase indicating lamps </t>
  </si>
  <si>
    <t>6 no. 2A SP MCB 10 kA for Cont. Ckt.</t>
  </si>
  <si>
    <t xml:space="preserve">BUSBARS: </t>
  </si>
  <si>
    <t>800A four pole AL. Busbar.</t>
  </si>
  <si>
    <t>OUTGOING:</t>
  </si>
  <si>
    <t>1 Nos. 400A 415V, FP MCCB of 36kA   with TM Based Release (O/C &amp;S/C protection), 1 no. Rotary Operated Handle Mechanism, 1 no. 4 Pole spreader for MCCB 400A .</t>
  </si>
  <si>
    <t>1 Nos. 250A 415V, FP MCCB of 36kA   with TM Based Release (O/C &amp;S/C protection), 1 no. Rotary Operated Handle Mechanism, 1 no. 4 Pole spreader for MCCB 250A .</t>
  </si>
  <si>
    <t>1 Nos. 150A 415V, FP MCCB of 36kA   with TM Based Release (O/C &amp;S/C protection), 1 no. Rotary Operated Handle Mechanism, 1 no. 4 Pole spreader for MCCB 150A .</t>
  </si>
  <si>
    <t>1 Nos. 120A 415V, FP MCCB of 36kA   with TM Based Release (O/C &amp;S/C protection), 1 no. Rotary Operated Handle Mechanism, 1 no. 4 Pole spreader for MCCB 120A .</t>
  </si>
  <si>
    <t>1 Nos. 100A 415V, FP MCCB of 36kA   with TM Based Release (O/C &amp;S/C protection), 1 no. Rotary Operated Handle Mechanism, 1 no. 4 Pole spreader for MCCB 100A .</t>
  </si>
  <si>
    <t>Cost of LT panel  (Milestones) offer 28.05.2022</t>
  </si>
  <si>
    <t>Supplying &amp; Laying of one no. XLPE sheathed aluminum conductor steel armoured power cable of size 3½ X 400  sq.mm. 1.1kV grade in following manners.</t>
  </si>
  <si>
    <t>direct in ground I/c excavation, sand cushioning, protective covering and refilling the trench etc. as reqd.</t>
  </si>
  <si>
    <t>one number additional in the same trench including excavation, sand cushioning, protective covering and refilling the trench</t>
  </si>
  <si>
    <t>In pipe</t>
  </si>
  <si>
    <t>In open duct</t>
  </si>
  <si>
    <t>On surface with MS clamp</t>
  </si>
  <si>
    <t>Supplying &amp; Laying of one no. XLPE sheathed aluminum conductor steel armoured power cable of size 3½ X 240  sq.mm. 1.1kV grade in following manners.</t>
  </si>
  <si>
    <t xml:space="preserve">Providing, laying and fixing following dia G.I. pipe (medium class) in ground complete with G.I. fittings including trenching (75 cm deep)and re-filling etc as required </t>
  </si>
  <si>
    <t>100 mm dia</t>
  </si>
  <si>
    <t xml:space="preserve">Supplying and making straight through joint with heat shrinkable kit including ferrules and other jointing materials for following size of PVC insulated and PVC sheathed / XLPE aluminium conductor cable of 1.1 KV grade as required. </t>
  </si>
  <si>
    <t xml:space="preserve">3½ X 240 sq. mm </t>
  </si>
  <si>
    <t xml:space="preserve">3½ X 400 sq. mm </t>
  </si>
  <si>
    <t xml:space="preserve">Earthing with G.I. earth plate 600 mm X 600 mm X 6 mm thick including accessories, and providing masonry enclosure with cover plate having locking arrangement and watering pipe of 2.7 metre long etc. with charcoal/ coke and salt as required. </t>
  </si>
  <si>
    <t>Supplying and laying  Insulating mat "Shock safe"   in FRLSont of electrical panels,  ISI marked as required somplete.</t>
  </si>
  <si>
    <t>2.5 mm thick for upto 11.0 kV class B</t>
  </si>
  <si>
    <t xml:space="preserve">Supplying and laying 25 mm X 5 mm G.I strip at 0.50 metre below ground as strip earth electrode, including connection/ terminating with G.I. nut, bolt, spring, washer etc. as required. </t>
  </si>
  <si>
    <t>Providing and fixing 6 SWG dia G.I. wire on surface or in recess for loop earthing along with existing surface/ recessed conduit/ submain wiring/ cable as required.</t>
  </si>
  <si>
    <t xml:space="preserve">Numbering of feeder pillar/ LT panel/ street light pole/ ceiling fan/ exhaust fan/ fluorescent fittings as required. </t>
  </si>
  <si>
    <t>Each</t>
  </si>
  <si>
    <t>Mtr.</t>
  </si>
  <si>
    <t>Nos.</t>
  </si>
  <si>
    <t>Sq.Mtr.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</si>
  <si>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</si>
  <si>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</si>
  <si>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</si>
  <si>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</si>
  <si>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</si>
  <si>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</si>
  <si>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</si>
  <si>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</si>
  <si>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</si>
  <si>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</si>
  <si>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</si>
  <si>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</si>
  <si>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</si>
  <si>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</si>
  <si>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</si>
  <si>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</si>
  <si>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</si>
  <si>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</si>
  <si>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</si>
  <si>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</si>
  <si>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</si>
  <si>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</si>
  <si>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</si>
  <si>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</si>
  <si>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</si>
  <si>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</si>
  <si>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</si>
  <si>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</si>
  <si>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</si>
  <si>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</si>
  <si>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</si>
  <si>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</si>
  <si>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</si>
  <si>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</si>
  <si>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</si>
  <si>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Name of Work: Providing raw power supply at DG House No. -1 from Substation No. -1 and making separate raw power supply to Nano Science building presently connected with AMF panel (250kVA DG set) which is also connected with DG power supply from DG House No.-4 for providing DG power supply to CEM building for UPS, lifts, emergency loads etc. with allied electrical works due to over loading of 250kVA DG set installed at DG House No.-1 in campus.</t>
  </si>
  <si>
    <t>Tender Inviting Authority: Executive Engineer (Elect.)</t>
  </si>
  <si>
    <t>Contract No:   39 /Elect/2022/371     Dated: 19.12.2022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</si>
</sst>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theme="1"/>
      <name val="Times New Roman"/>
      <family val="1"/>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2"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0" fillId="0" borderId="10" xfId="59" applyNumberFormat="1" applyFont="1" applyFill="1" applyBorder="1" applyAlignment="1">
      <alignment horizontal="center" vertical="top" wrapText="1"/>
      <protection/>
    </xf>
    <xf numFmtId="2" fontId="3" fillId="0" borderId="11" xfId="59" applyNumberFormat="1" applyFont="1" applyFill="1" applyBorder="1" applyAlignment="1">
      <alignment horizontal="center" vertical="top"/>
      <protection/>
    </xf>
    <xf numFmtId="0" fontId="17" fillId="0" borderId="11" xfId="0" applyFont="1" applyFill="1" applyBorder="1" applyAlignment="1">
      <alignment horizontal="justify" vertical="top" wrapText="1"/>
    </xf>
    <xf numFmtId="0" fontId="18" fillId="0" borderId="11" xfId="0" applyFont="1" applyFill="1" applyBorder="1" applyAlignment="1">
      <alignment horizontal="justify" vertical="top" wrapText="1"/>
    </xf>
    <xf numFmtId="0" fontId="17" fillId="0" borderId="11" xfId="0" applyFont="1" applyFill="1" applyBorder="1" applyAlignment="1">
      <alignment horizontal="justify" vertical="top"/>
    </xf>
    <xf numFmtId="2" fontId="17" fillId="0" borderId="11" xfId="0" applyNumberFormat="1" applyFont="1" applyFill="1" applyBorder="1" applyAlignment="1">
      <alignment horizontal="center" vertical="top"/>
    </xf>
    <xf numFmtId="0" fontId="76"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wrapText="1"/>
    </xf>
    <xf numFmtId="0" fontId="77" fillId="0" borderId="11" xfId="0" applyFont="1" applyFill="1" applyBorder="1" applyAlignment="1">
      <alignment horizontal="justify"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5" fillId="0" borderId="0" xfId="57" applyNumberFormat="1" applyFont="1" applyFill="1" applyBorder="1" applyAlignment="1">
      <alignment horizontal="justify" vertical="top"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6"/>
  <sheetViews>
    <sheetView showGridLines="0" zoomScale="75" zoomScaleNormal="75" zoomScalePageLayoutView="0" workbookViewId="0" topLeftCell="A1">
      <selection activeCell="E54" sqref="E54"/>
    </sheetView>
  </sheetViews>
  <sheetFormatPr defaultColWidth="9.140625" defaultRowHeight="15"/>
  <cols>
    <col min="1" max="1" width="14.8515625" style="28" customWidth="1"/>
    <col min="2" max="2" width="44.57421875" style="28" customWidth="1"/>
    <col min="3" max="3" width="14.14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4" t="s">
        <v>133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55.5" customHeight="1">
      <c r="A5" s="85" t="s">
        <v>132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75" customHeight="1">
      <c r="A6" s="84" t="s">
        <v>134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58.5" customHeight="1">
      <c r="A8" s="31" t="s">
        <v>51</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7"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211.5" customHeight="1">
      <c r="A13" s="34">
        <v>1</v>
      </c>
      <c r="B13" s="70" t="s">
        <v>55</v>
      </c>
      <c r="C13" s="35" t="s">
        <v>33</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41"/>
      <c r="BC13" s="42"/>
      <c r="IE13" s="22">
        <v>1</v>
      </c>
      <c r="IF13" s="22" t="s">
        <v>32</v>
      </c>
      <c r="IG13" s="22" t="s">
        <v>33</v>
      </c>
      <c r="IH13" s="22">
        <v>10</v>
      </c>
      <c r="II13" s="22" t="s">
        <v>34</v>
      </c>
    </row>
    <row r="14" spans="1:243" s="21" customFormat="1" ht="25.5" customHeight="1">
      <c r="A14" s="34">
        <v>1.01</v>
      </c>
      <c r="B14" s="71" t="s">
        <v>56</v>
      </c>
      <c r="C14" s="35" t="s">
        <v>39</v>
      </c>
      <c r="D14" s="36"/>
      <c r="E14" s="15"/>
      <c r="F14" s="37"/>
      <c r="G14" s="16"/>
      <c r="H14" s="16"/>
      <c r="I14" s="37"/>
      <c r="J14" s="17"/>
      <c r="K14" s="18"/>
      <c r="L14" s="18"/>
      <c r="M14" s="19"/>
      <c r="N14" s="20"/>
      <c r="O14" s="20"/>
      <c r="P14" s="38"/>
      <c r="Q14" s="20"/>
      <c r="R14" s="20"/>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0"/>
      <c r="BB14" s="41"/>
      <c r="BC14" s="42"/>
      <c r="IE14" s="22">
        <v>1.01</v>
      </c>
      <c r="IF14" s="22" t="s">
        <v>37</v>
      </c>
      <c r="IG14" s="22" t="s">
        <v>33</v>
      </c>
      <c r="IH14" s="22">
        <v>123.223</v>
      </c>
      <c r="II14" s="22" t="s">
        <v>35</v>
      </c>
    </row>
    <row r="15" spans="1:243" s="21" customFormat="1" ht="15.75">
      <c r="A15" s="34">
        <v>1.02</v>
      </c>
      <c r="B15" s="71" t="s">
        <v>57</v>
      </c>
      <c r="C15" s="35" t="s">
        <v>40</v>
      </c>
      <c r="D15" s="36"/>
      <c r="E15" s="15"/>
      <c r="F15" s="37"/>
      <c r="G15" s="16"/>
      <c r="H15" s="16"/>
      <c r="I15" s="37"/>
      <c r="J15" s="17"/>
      <c r="K15" s="18"/>
      <c r="L15" s="18"/>
      <c r="M15" s="19"/>
      <c r="N15" s="20"/>
      <c r="O15" s="20"/>
      <c r="P15" s="38"/>
      <c r="Q15" s="20"/>
      <c r="R15" s="20"/>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c r="BB15" s="41"/>
      <c r="BC15" s="42"/>
      <c r="IE15" s="22">
        <v>1.02</v>
      </c>
      <c r="IF15" s="22" t="s">
        <v>38</v>
      </c>
      <c r="IG15" s="22" t="s">
        <v>39</v>
      </c>
      <c r="IH15" s="22">
        <v>213</v>
      </c>
      <c r="II15" s="22" t="s">
        <v>35</v>
      </c>
    </row>
    <row r="16" spans="1:243" s="21" customFormat="1" ht="47.25">
      <c r="A16" s="34">
        <v>1.03</v>
      </c>
      <c r="B16" s="70" t="s">
        <v>58</v>
      </c>
      <c r="C16" s="35" t="s">
        <v>42</v>
      </c>
      <c r="D16" s="36"/>
      <c r="E16" s="15"/>
      <c r="F16" s="37"/>
      <c r="G16" s="16"/>
      <c r="H16" s="16"/>
      <c r="I16" s="37"/>
      <c r="J16" s="17"/>
      <c r="K16" s="18"/>
      <c r="L16" s="18"/>
      <c r="M16" s="19"/>
      <c r="N16" s="20"/>
      <c r="O16" s="20"/>
      <c r="P16" s="38"/>
      <c r="Q16" s="20"/>
      <c r="R16" s="20"/>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0"/>
      <c r="BB16" s="41"/>
      <c r="BC16" s="42"/>
      <c r="IE16" s="22">
        <v>2</v>
      </c>
      <c r="IF16" s="22" t="s">
        <v>32</v>
      </c>
      <c r="IG16" s="22" t="s">
        <v>40</v>
      </c>
      <c r="IH16" s="22">
        <v>10</v>
      </c>
      <c r="II16" s="22" t="s">
        <v>35</v>
      </c>
    </row>
    <row r="17" spans="1:243" s="21" customFormat="1" ht="31.5">
      <c r="A17" s="34">
        <v>1.04</v>
      </c>
      <c r="B17" s="70" t="s">
        <v>59</v>
      </c>
      <c r="C17" s="35" t="s">
        <v>43</v>
      </c>
      <c r="D17" s="36"/>
      <c r="E17" s="15"/>
      <c r="F17" s="37"/>
      <c r="G17" s="16"/>
      <c r="H17" s="16"/>
      <c r="I17" s="37"/>
      <c r="J17" s="17"/>
      <c r="K17" s="18"/>
      <c r="L17" s="18"/>
      <c r="M17" s="19"/>
      <c r="N17" s="20"/>
      <c r="O17" s="20"/>
      <c r="P17" s="38"/>
      <c r="Q17" s="20"/>
      <c r="R17" s="20"/>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0"/>
      <c r="BB17" s="41"/>
      <c r="BC17" s="42"/>
      <c r="IE17" s="22">
        <v>3</v>
      </c>
      <c r="IF17" s="22" t="s">
        <v>41</v>
      </c>
      <c r="IG17" s="22" t="s">
        <v>42</v>
      </c>
      <c r="IH17" s="22">
        <v>10</v>
      </c>
      <c r="II17" s="22" t="s">
        <v>35</v>
      </c>
    </row>
    <row r="18" spans="1:243" s="21" customFormat="1" ht="15.75">
      <c r="A18" s="34">
        <v>1.05</v>
      </c>
      <c r="B18" s="70" t="s">
        <v>60</v>
      </c>
      <c r="C18" s="35" t="s">
        <v>97</v>
      </c>
      <c r="D18" s="36"/>
      <c r="E18" s="15"/>
      <c r="F18" s="37"/>
      <c r="G18" s="16"/>
      <c r="H18" s="16"/>
      <c r="I18" s="37"/>
      <c r="J18" s="17"/>
      <c r="K18" s="18"/>
      <c r="L18" s="18"/>
      <c r="M18" s="19"/>
      <c r="N18" s="20"/>
      <c r="O18" s="20"/>
      <c r="P18" s="38"/>
      <c r="Q18" s="20"/>
      <c r="R18" s="20"/>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40"/>
      <c r="BB18" s="41"/>
      <c r="BC18" s="42"/>
      <c r="IE18" s="22">
        <v>1.01</v>
      </c>
      <c r="IF18" s="22" t="s">
        <v>37</v>
      </c>
      <c r="IG18" s="22" t="s">
        <v>33</v>
      </c>
      <c r="IH18" s="22">
        <v>123.223</v>
      </c>
      <c r="II18" s="22" t="s">
        <v>35</v>
      </c>
    </row>
    <row r="19" spans="1:243" s="21" customFormat="1" ht="31.5">
      <c r="A19" s="34">
        <v>1.063</v>
      </c>
      <c r="B19" s="70" t="s">
        <v>61</v>
      </c>
      <c r="C19" s="35" t="s">
        <v>98</v>
      </c>
      <c r="D19" s="36"/>
      <c r="E19" s="15"/>
      <c r="F19" s="37"/>
      <c r="G19" s="16"/>
      <c r="H19" s="16"/>
      <c r="I19" s="37"/>
      <c r="J19" s="17"/>
      <c r="K19" s="18"/>
      <c r="L19" s="18"/>
      <c r="M19" s="19"/>
      <c r="N19" s="20"/>
      <c r="O19" s="20"/>
      <c r="P19" s="38"/>
      <c r="Q19" s="20"/>
      <c r="R19" s="20"/>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0"/>
      <c r="BB19" s="41"/>
      <c r="BC19" s="42"/>
      <c r="IE19" s="22">
        <v>1.02</v>
      </c>
      <c r="IF19" s="22" t="s">
        <v>38</v>
      </c>
      <c r="IG19" s="22" t="s">
        <v>39</v>
      </c>
      <c r="IH19" s="22">
        <v>213</v>
      </c>
      <c r="II19" s="22" t="s">
        <v>35</v>
      </c>
    </row>
    <row r="20" spans="1:243" s="21" customFormat="1" ht="31.5">
      <c r="A20" s="34">
        <v>1.07</v>
      </c>
      <c r="B20" s="70" t="s">
        <v>62</v>
      </c>
      <c r="C20" s="35" t="s">
        <v>99</v>
      </c>
      <c r="D20" s="36"/>
      <c r="E20" s="15"/>
      <c r="F20" s="37"/>
      <c r="G20" s="16"/>
      <c r="H20" s="16"/>
      <c r="I20" s="37"/>
      <c r="J20" s="17"/>
      <c r="K20" s="18"/>
      <c r="L20" s="18"/>
      <c r="M20" s="19"/>
      <c r="N20" s="20"/>
      <c r="O20" s="20"/>
      <c r="P20" s="38"/>
      <c r="Q20" s="20"/>
      <c r="R20" s="20"/>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c r="BB20" s="41"/>
      <c r="BC20" s="42"/>
      <c r="IE20" s="22">
        <v>2</v>
      </c>
      <c r="IF20" s="22" t="s">
        <v>32</v>
      </c>
      <c r="IG20" s="22" t="s">
        <v>40</v>
      </c>
      <c r="IH20" s="22">
        <v>10</v>
      </c>
      <c r="II20" s="22" t="s">
        <v>35</v>
      </c>
    </row>
    <row r="21" spans="1:243" s="21" customFormat="1" ht="47.25">
      <c r="A21" s="34">
        <v>1.08</v>
      </c>
      <c r="B21" s="70" t="s">
        <v>63</v>
      </c>
      <c r="C21" s="35" t="s">
        <v>100</v>
      </c>
      <c r="D21" s="36"/>
      <c r="E21" s="15"/>
      <c r="F21" s="37"/>
      <c r="G21" s="16"/>
      <c r="H21" s="16"/>
      <c r="I21" s="37"/>
      <c r="J21" s="17"/>
      <c r="K21" s="18"/>
      <c r="L21" s="18"/>
      <c r="M21" s="19"/>
      <c r="N21" s="20"/>
      <c r="O21" s="20"/>
      <c r="P21" s="38"/>
      <c r="Q21" s="20"/>
      <c r="R21" s="20"/>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c r="BB21" s="41"/>
      <c r="BC21" s="42"/>
      <c r="IE21" s="22">
        <v>3</v>
      </c>
      <c r="IF21" s="22" t="s">
        <v>41</v>
      </c>
      <c r="IG21" s="22" t="s">
        <v>42</v>
      </c>
      <c r="IH21" s="22">
        <v>10</v>
      </c>
      <c r="II21" s="22" t="s">
        <v>35</v>
      </c>
    </row>
    <row r="22" spans="1:243" s="21" customFormat="1" ht="15.75">
      <c r="A22" s="34">
        <v>1.09</v>
      </c>
      <c r="B22" s="70" t="s">
        <v>64</v>
      </c>
      <c r="C22" s="35" t="s">
        <v>101</v>
      </c>
      <c r="D22" s="36"/>
      <c r="E22" s="15"/>
      <c r="F22" s="37"/>
      <c r="G22" s="16"/>
      <c r="H22" s="16"/>
      <c r="I22" s="37"/>
      <c r="J22" s="17"/>
      <c r="K22" s="18"/>
      <c r="L22" s="18"/>
      <c r="M22" s="19"/>
      <c r="N22" s="20"/>
      <c r="O22" s="20"/>
      <c r="P22" s="38"/>
      <c r="Q22" s="20"/>
      <c r="R22" s="20"/>
      <c r="S22" s="38"/>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0"/>
      <c r="BB22" s="41"/>
      <c r="BC22" s="42"/>
      <c r="IE22" s="22">
        <v>1.01</v>
      </c>
      <c r="IF22" s="22" t="s">
        <v>37</v>
      </c>
      <c r="IG22" s="22" t="s">
        <v>33</v>
      </c>
      <c r="IH22" s="22">
        <v>123.223</v>
      </c>
      <c r="II22" s="22" t="s">
        <v>35</v>
      </c>
    </row>
    <row r="23" spans="1:243" s="21" customFormat="1" ht="15.75">
      <c r="A23" s="34">
        <v>1.1</v>
      </c>
      <c r="B23" s="70" t="s">
        <v>65</v>
      </c>
      <c r="C23" s="35" t="s">
        <v>102</v>
      </c>
      <c r="D23" s="36"/>
      <c r="E23" s="15"/>
      <c r="F23" s="37"/>
      <c r="G23" s="16"/>
      <c r="H23" s="16"/>
      <c r="I23" s="37"/>
      <c r="J23" s="17"/>
      <c r="K23" s="18"/>
      <c r="L23" s="18"/>
      <c r="M23" s="19"/>
      <c r="N23" s="20"/>
      <c r="O23" s="20"/>
      <c r="P23" s="38"/>
      <c r="Q23" s="20"/>
      <c r="R23" s="20"/>
      <c r="S23" s="38"/>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0"/>
      <c r="BB23" s="41"/>
      <c r="BC23" s="42"/>
      <c r="IE23" s="22">
        <v>1.02</v>
      </c>
      <c r="IF23" s="22" t="s">
        <v>38</v>
      </c>
      <c r="IG23" s="22" t="s">
        <v>39</v>
      </c>
      <c r="IH23" s="22">
        <v>213</v>
      </c>
      <c r="II23" s="22" t="s">
        <v>35</v>
      </c>
    </row>
    <row r="24" spans="1:243" s="21" customFormat="1" ht="15.75">
      <c r="A24" s="34">
        <v>1.11</v>
      </c>
      <c r="B24" s="71" t="s">
        <v>66</v>
      </c>
      <c r="C24" s="35" t="s">
        <v>103</v>
      </c>
      <c r="D24" s="36"/>
      <c r="E24" s="15"/>
      <c r="F24" s="37"/>
      <c r="G24" s="16"/>
      <c r="H24" s="16"/>
      <c r="I24" s="37"/>
      <c r="J24" s="17"/>
      <c r="K24" s="18"/>
      <c r="L24" s="18"/>
      <c r="M24" s="19"/>
      <c r="N24" s="20"/>
      <c r="O24" s="20"/>
      <c r="P24" s="38"/>
      <c r="Q24" s="20"/>
      <c r="R24" s="20"/>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0"/>
      <c r="BB24" s="41"/>
      <c r="BC24" s="42"/>
      <c r="IE24" s="22">
        <v>2</v>
      </c>
      <c r="IF24" s="22" t="s">
        <v>32</v>
      </c>
      <c r="IG24" s="22" t="s">
        <v>40</v>
      </c>
      <c r="IH24" s="22">
        <v>10</v>
      </c>
      <c r="II24" s="22" t="s">
        <v>35</v>
      </c>
    </row>
    <row r="25" spans="1:243" s="21" customFormat="1" ht="15.75">
      <c r="A25" s="34">
        <v>1.12</v>
      </c>
      <c r="B25" s="70" t="s">
        <v>67</v>
      </c>
      <c r="C25" s="35" t="s">
        <v>104</v>
      </c>
      <c r="D25" s="36"/>
      <c r="E25" s="15"/>
      <c r="F25" s="37"/>
      <c r="G25" s="16"/>
      <c r="H25" s="16"/>
      <c r="I25" s="37"/>
      <c r="J25" s="17"/>
      <c r="K25" s="18"/>
      <c r="L25" s="18"/>
      <c r="M25" s="19"/>
      <c r="N25" s="20"/>
      <c r="O25" s="20"/>
      <c r="P25" s="38"/>
      <c r="Q25" s="20"/>
      <c r="R25" s="20"/>
      <c r="S25" s="38"/>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0"/>
      <c r="BB25" s="41"/>
      <c r="BC25" s="42"/>
      <c r="IE25" s="22">
        <v>1.01</v>
      </c>
      <c r="IF25" s="22" t="s">
        <v>37</v>
      </c>
      <c r="IG25" s="22" t="s">
        <v>33</v>
      </c>
      <c r="IH25" s="22">
        <v>123.223</v>
      </c>
      <c r="II25" s="22" t="s">
        <v>35</v>
      </c>
    </row>
    <row r="26" spans="1:243" s="21" customFormat="1" ht="15.75">
      <c r="A26" s="34">
        <v>1.13</v>
      </c>
      <c r="B26" s="71" t="s">
        <v>68</v>
      </c>
      <c r="C26" s="35" t="s">
        <v>105</v>
      </c>
      <c r="D26" s="36"/>
      <c r="E26" s="15"/>
      <c r="F26" s="37"/>
      <c r="G26" s="16"/>
      <c r="H26" s="16"/>
      <c r="I26" s="37"/>
      <c r="J26" s="17"/>
      <c r="K26" s="18"/>
      <c r="L26" s="18"/>
      <c r="M26" s="19"/>
      <c r="N26" s="20"/>
      <c r="O26" s="20"/>
      <c r="P26" s="38"/>
      <c r="Q26" s="20"/>
      <c r="R26" s="20"/>
      <c r="S26" s="38"/>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0"/>
      <c r="BB26" s="41"/>
      <c r="BC26" s="42"/>
      <c r="IE26" s="22">
        <v>1.02</v>
      </c>
      <c r="IF26" s="22" t="s">
        <v>38</v>
      </c>
      <c r="IG26" s="22" t="s">
        <v>39</v>
      </c>
      <c r="IH26" s="22">
        <v>213</v>
      </c>
      <c r="II26" s="22" t="s">
        <v>35</v>
      </c>
    </row>
    <row r="27" spans="1:243" s="21" customFormat="1" ht="78.75">
      <c r="A27" s="34">
        <v>1.14</v>
      </c>
      <c r="B27" s="70" t="s">
        <v>69</v>
      </c>
      <c r="C27" s="35" t="s">
        <v>106</v>
      </c>
      <c r="D27" s="36"/>
      <c r="E27" s="15"/>
      <c r="F27" s="37"/>
      <c r="G27" s="16"/>
      <c r="H27" s="16"/>
      <c r="I27" s="37"/>
      <c r="J27" s="17"/>
      <c r="K27" s="18"/>
      <c r="L27" s="18"/>
      <c r="M27" s="19"/>
      <c r="N27" s="20"/>
      <c r="O27" s="20"/>
      <c r="P27" s="38"/>
      <c r="Q27" s="20"/>
      <c r="R27" s="20"/>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0"/>
      <c r="BB27" s="41"/>
      <c r="BC27" s="42"/>
      <c r="IE27" s="22">
        <v>2</v>
      </c>
      <c r="IF27" s="22" t="s">
        <v>32</v>
      </c>
      <c r="IG27" s="22" t="s">
        <v>40</v>
      </c>
      <c r="IH27" s="22">
        <v>10</v>
      </c>
      <c r="II27" s="22" t="s">
        <v>35</v>
      </c>
    </row>
    <row r="28" spans="1:243" s="21" customFormat="1" ht="69.75" customHeight="1">
      <c r="A28" s="34">
        <v>1.15</v>
      </c>
      <c r="B28" s="70" t="s">
        <v>70</v>
      </c>
      <c r="C28" s="35" t="s">
        <v>107</v>
      </c>
      <c r="D28" s="36"/>
      <c r="E28" s="15"/>
      <c r="F28" s="37"/>
      <c r="G28" s="16"/>
      <c r="H28" s="16"/>
      <c r="I28" s="37"/>
      <c r="J28" s="17"/>
      <c r="K28" s="18"/>
      <c r="L28" s="18"/>
      <c r="M28" s="19"/>
      <c r="N28" s="20"/>
      <c r="O28" s="20"/>
      <c r="P28" s="38"/>
      <c r="Q28" s="20"/>
      <c r="R28" s="20"/>
      <c r="S28" s="38"/>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40"/>
      <c r="BB28" s="41"/>
      <c r="BC28" s="42"/>
      <c r="IE28" s="22">
        <v>1.02</v>
      </c>
      <c r="IF28" s="22" t="s">
        <v>38</v>
      </c>
      <c r="IG28" s="22" t="s">
        <v>39</v>
      </c>
      <c r="IH28" s="22">
        <v>213</v>
      </c>
      <c r="II28" s="22" t="s">
        <v>35</v>
      </c>
    </row>
    <row r="29" spans="1:243" s="21" customFormat="1" ht="75" customHeight="1">
      <c r="A29" s="34">
        <v>1.16</v>
      </c>
      <c r="B29" s="70" t="s">
        <v>71</v>
      </c>
      <c r="C29" s="35" t="s">
        <v>108</v>
      </c>
      <c r="D29" s="36"/>
      <c r="E29" s="15"/>
      <c r="F29" s="37"/>
      <c r="G29" s="16"/>
      <c r="H29" s="16"/>
      <c r="I29" s="37"/>
      <c r="J29" s="17"/>
      <c r="K29" s="18"/>
      <c r="L29" s="18"/>
      <c r="M29" s="19"/>
      <c r="N29" s="20"/>
      <c r="O29" s="20"/>
      <c r="P29" s="38"/>
      <c r="Q29" s="20"/>
      <c r="R29" s="20"/>
      <c r="S29" s="38"/>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40"/>
      <c r="BB29" s="41"/>
      <c r="BC29" s="42"/>
      <c r="IE29" s="22">
        <v>2</v>
      </c>
      <c r="IF29" s="22" t="s">
        <v>32</v>
      </c>
      <c r="IG29" s="22" t="s">
        <v>40</v>
      </c>
      <c r="IH29" s="22">
        <v>10</v>
      </c>
      <c r="II29" s="22" t="s">
        <v>35</v>
      </c>
    </row>
    <row r="30" spans="1:243" s="21" customFormat="1" ht="63">
      <c r="A30" s="34">
        <v>1.17</v>
      </c>
      <c r="B30" s="70" t="s">
        <v>72</v>
      </c>
      <c r="C30" s="35" t="s">
        <v>109</v>
      </c>
      <c r="D30" s="36"/>
      <c r="E30" s="15"/>
      <c r="F30" s="37"/>
      <c r="G30" s="16"/>
      <c r="H30" s="16"/>
      <c r="I30" s="37"/>
      <c r="J30" s="17"/>
      <c r="K30" s="18"/>
      <c r="L30" s="18"/>
      <c r="M30" s="19"/>
      <c r="N30" s="20"/>
      <c r="O30" s="20"/>
      <c r="P30" s="38"/>
      <c r="Q30" s="20"/>
      <c r="R30" s="20"/>
      <c r="S30" s="38"/>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40"/>
      <c r="BB30" s="41"/>
      <c r="BC30" s="42"/>
      <c r="IE30" s="22">
        <v>3</v>
      </c>
      <c r="IF30" s="22" t="s">
        <v>41</v>
      </c>
      <c r="IG30" s="22" t="s">
        <v>42</v>
      </c>
      <c r="IH30" s="22">
        <v>10</v>
      </c>
      <c r="II30" s="22" t="s">
        <v>35</v>
      </c>
    </row>
    <row r="31" spans="1:243" s="21" customFormat="1" ht="63">
      <c r="A31" s="34">
        <v>1.18</v>
      </c>
      <c r="B31" s="70" t="s">
        <v>73</v>
      </c>
      <c r="C31" s="35" t="s">
        <v>110</v>
      </c>
      <c r="D31" s="36"/>
      <c r="E31" s="15"/>
      <c r="F31" s="37"/>
      <c r="G31" s="16"/>
      <c r="H31" s="16"/>
      <c r="I31" s="37"/>
      <c r="J31" s="17"/>
      <c r="K31" s="18"/>
      <c r="L31" s="18"/>
      <c r="M31" s="19"/>
      <c r="N31" s="20"/>
      <c r="O31" s="20"/>
      <c r="P31" s="38"/>
      <c r="Q31" s="20"/>
      <c r="R31" s="20"/>
      <c r="S31" s="38"/>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c r="BB31" s="41"/>
      <c r="BC31" s="42"/>
      <c r="IE31" s="22">
        <v>1.01</v>
      </c>
      <c r="IF31" s="22" t="s">
        <v>37</v>
      </c>
      <c r="IG31" s="22" t="s">
        <v>33</v>
      </c>
      <c r="IH31" s="22">
        <v>123.223</v>
      </c>
      <c r="II31" s="22" t="s">
        <v>35</v>
      </c>
    </row>
    <row r="32" spans="1:243" s="21" customFormat="1" ht="28.5">
      <c r="A32" s="34">
        <v>1.19</v>
      </c>
      <c r="B32" s="72" t="s">
        <v>74</v>
      </c>
      <c r="C32" s="35" t="s">
        <v>111</v>
      </c>
      <c r="D32" s="69">
        <v>1</v>
      </c>
      <c r="E32" s="73" t="s">
        <v>93</v>
      </c>
      <c r="F32" s="60">
        <v>361350</v>
      </c>
      <c r="G32" s="23"/>
      <c r="H32" s="23"/>
      <c r="I32" s="37" t="s">
        <v>36</v>
      </c>
      <c r="J32" s="17">
        <f>IF(I32="Less(-)",-1,1)</f>
        <v>1</v>
      </c>
      <c r="K32" s="18" t="s">
        <v>46</v>
      </c>
      <c r="L32" s="18" t="s">
        <v>6</v>
      </c>
      <c r="M32" s="44"/>
      <c r="N32" s="23"/>
      <c r="O32" s="23"/>
      <c r="P32" s="43"/>
      <c r="Q32" s="23"/>
      <c r="R32" s="23"/>
      <c r="S32" s="43"/>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61">
        <f>total_amount_ba($B$2,$D$2,D32,F32,J32,K32,M32)</f>
        <v>361350</v>
      </c>
      <c r="BB32" s="67">
        <f>BA32+SUM(N32:AZ32)</f>
        <v>361350</v>
      </c>
      <c r="BC32" s="42" t="str">
        <f>SpellNumber(L32,BB32)</f>
        <v>INR  Three Lakh Sixty One Thousand Three Hundred &amp; Fifty  Only</v>
      </c>
      <c r="IE32" s="22">
        <v>1.02</v>
      </c>
      <c r="IF32" s="22" t="s">
        <v>38</v>
      </c>
      <c r="IG32" s="22" t="s">
        <v>39</v>
      </c>
      <c r="IH32" s="22">
        <v>213</v>
      </c>
      <c r="II32" s="22" t="s">
        <v>35</v>
      </c>
    </row>
    <row r="33" spans="1:243" s="21" customFormat="1" ht="63">
      <c r="A33" s="34">
        <v>2</v>
      </c>
      <c r="B33" s="74" t="s">
        <v>75</v>
      </c>
      <c r="C33" s="35" t="s">
        <v>112</v>
      </c>
      <c r="D33" s="69"/>
      <c r="E33" s="15"/>
      <c r="F33" s="37"/>
      <c r="G33" s="16"/>
      <c r="H33" s="16"/>
      <c r="I33" s="37"/>
      <c r="J33" s="17"/>
      <c r="K33" s="18"/>
      <c r="L33" s="18"/>
      <c r="M33" s="19"/>
      <c r="N33" s="20"/>
      <c r="O33" s="20"/>
      <c r="P33" s="38"/>
      <c r="Q33" s="20"/>
      <c r="R33" s="20"/>
      <c r="S33" s="38"/>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40"/>
      <c r="BB33" s="41"/>
      <c r="BC33" s="42"/>
      <c r="IE33" s="22">
        <v>2</v>
      </c>
      <c r="IF33" s="22" t="s">
        <v>32</v>
      </c>
      <c r="IG33" s="22" t="s">
        <v>40</v>
      </c>
      <c r="IH33" s="22">
        <v>10</v>
      </c>
      <c r="II33" s="22" t="s">
        <v>35</v>
      </c>
    </row>
    <row r="34" spans="1:243" s="21" customFormat="1" ht="47.25">
      <c r="A34" s="34">
        <v>2.1</v>
      </c>
      <c r="B34" s="74" t="s">
        <v>76</v>
      </c>
      <c r="C34" s="35" t="s">
        <v>113</v>
      </c>
      <c r="D34" s="69">
        <v>120</v>
      </c>
      <c r="E34" s="75" t="s">
        <v>94</v>
      </c>
      <c r="F34" s="60">
        <v>2330</v>
      </c>
      <c r="G34" s="23"/>
      <c r="H34" s="23"/>
      <c r="I34" s="37" t="s">
        <v>36</v>
      </c>
      <c r="J34" s="17">
        <f>IF(I34="Less(-)",-1,1)</f>
        <v>1</v>
      </c>
      <c r="K34" s="18" t="s">
        <v>46</v>
      </c>
      <c r="L34" s="18" t="s">
        <v>6</v>
      </c>
      <c r="M34" s="44"/>
      <c r="N34" s="23"/>
      <c r="O34" s="23"/>
      <c r="P34" s="43"/>
      <c r="Q34" s="23"/>
      <c r="R34" s="23"/>
      <c r="S34" s="43"/>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61">
        <f>total_amount_ba($B$2,$D$2,D34,F34,J34,K34,M34)</f>
        <v>279600</v>
      </c>
      <c r="BB34" s="67">
        <f>BA34+SUM(N34:AZ34)</f>
        <v>279600</v>
      </c>
      <c r="BC34" s="42" t="str">
        <f>SpellNumber(L34,BB34)</f>
        <v>INR  Two Lakh Seventy Nine Thousand Six Hundred    Only</v>
      </c>
      <c r="IE34" s="22">
        <v>1.01</v>
      </c>
      <c r="IF34" s="22" t="s">
        <v>37</v>
      </c>
      <c r="IG34" s="22" t="s">
        <v>33</v>
      </c>
      <c r="IH34" s="22">
        <v>123.223</v>
      </c>
      <c r="II34" s="22" t="s">
        <v>35</v>
      </c>
    </row>
    <row r="35" spans="1:243" s="21" customFormat="1" ht="47.25">
      <c r="A35" s="34">
        <v>2.2</v>
      </c>
      <c r="B35" s="74" t="s">
        <v>77</v>
      </c>
      <c r="C35" s="35" t="s">
        <v>114</v>
      </c>
      <c r="D35" s="69">
        <v>120</v>
      </c>
      <c r="E35" s="75" t="s">
        <v>94</v>
      </c>
      <c r="F35" s="60">
        <v>2232</v>
      </c>
      <c r="G35" s="23"/>
      <c r="H35" s="23"/>
      <c r="I35" s="37" t="s">
        <v>36</v>
      </c>
      <c r="J35" s="17">
        <f>IF(I35="Less(-)",-1,1)</f>
        <v>1</v>
      </c>
      <c r="K35" s="18" t="s">
        <v>46</v>
      </c>
      <c r="L35" s="18" t="s">
        <v>6</v>
      </c>
      <c r="M35" s="44"/>
      <c r="N35" s="23"/>
      <c r="O35" s="23"/>
      <c r="P35" s="43"/>
      <c r="Q35" s="23"/>
      <c r="R35" s="23"/>
      <c r="S35" s="43"/>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61">
        <f>total_amount_ba($B$2,$D$2,D35,F35,J35,K35,M35)</f>
        <v>267840</v>
      </c>
      <c r="BB35" s="67">
        <f>BA35+SUM(N35:AZ35)</f>
        <v>267840</v>
      </c>
      <c r="BC35" s="42" t="str">
        <f>SpellNumber(L35,BB35)</f>
        <v>INR  Two Lakh Sixty Seven Thousand Eight Hundred &amp; Forty  Only</v>
      </c>
      <c r="IE35" s="22">
        <v>1.02</v>
      </c>
      <c r="IF35" s="22" t="s">
        <v>38</v>
      </c>
      <c r="IG35" s="22" t="s">
        <v>39</v>
      </c>
      <c r="IH35" s="22">
        <v>213</v>
      </c>
      <c r="II35" s="22" t="s">
        <v>35</v>
      </c>
    </row>
    <row r="36" spans="1:243" s="21" customFormat="1" ht="28.5">
      <c r="A36" s="34">
        <v>2.3</v>
      </c>
      <c r="B36" s="74" t="s">
        <v>78</v>
      </c>
      <c r="C36" s="35" t="s">
        <v>115</v>
      </c>
      <c r="D36" s="69">
        <v>16</v>
      </c>
      <c r="E36" s="75" t="s">
        <v>94</v>
      </c>
      <c r="F36" s="60">
        <v>2057</v>
      </c>
      <c r="G36" s="23"/>
      <c r="H36" s="23"/>
      <c r="I36" s="37" t="s">
        <v>36</v>
      </c>
      <c r="J36" s="17">
        <f>IF(I36="Less(-)",-1,1)</f>
        <v>1</v>
      </c>
      <c r="K36" s="18" t="s">
        <v>46</v>
      </c>
      <c r="L36" s="18" t="s">
        <v>6</v>
      </c>
      <c r="M36" s="44"/>
      <c r="N36" s="23"/>
      <c r="O36" s="23"/>
      <c r="P36" s="43"/>
      <c r="Q36" s="23"/>
      <c r="R36" s="23"/>
      <c r="S36" s="43"/>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61">
        <f>total_amount_ba($B$2,$D$2,D36,F36,J36,K36,M36)</f>
        <v>32912</v>
      </c>
      <c r="BB36" s="67">
        <f>BA36+SUM(N36:AZ36)</f>
        <v>32912</v>
      </c>
      <c r="BC36" s="42" t="str">
        <f>SpellNumber(L36,BB36)</f>
        <v>INR  Thirty Two Thousand Nine Hundred &amp; Twelve  Only</v>
      </c>
      <c r="IE36" s="22">
        <v>2</v>
      </c>
      <c r="IF36" s="22" t="s">
        <v>32</v>
      </c>
      <c r="IG36" s="22" t="s">
        <v>40</v>
      </c>
      <c r="IH36" s="22">
        <v>10</v>
      </c>
      <c r="II36" s="22" t="s">
        <v>35</v>
      </c>
    </row>
    <row r="37" spans="1:243" s="21" customFormat="1" ht="27" customHeight="1">
      <c r="A37" s="34">
        <v>2.4</v>
      </c>
      <c r="B37" s="74" t="s">
        <v>79</v>
      </c>
      <c r="C37" s="35" t="s">
        <v>116</v>
      </c>
      <c r="D37" s="69">
        <v>10</v>
      </c>
      <c r="E37" s="75" t="s">
        <v>94</v>
      </c>
      <c r="F37" s="60">
        <v>2040</v>
      </c>
      <c r="G37" s="23"/>
      <c r="H37" s="23"/>
      <c r="I37" s="37" t="s">
        <v>36</v>
      </c>
      <c r="J37" s="17">
        <f>IF(I37="Less(-)",-1,1)</f>
        <v>1</v>
      </c>
      <c r="K37" s="18" t="s">
        <v>46</v>
      </c>
      <c r="L37" s="18" t="s">
        <v>6</v>
      </c>
      <c r="M37" s="44"/>
      <c r="N37" s="23"/>
      <c r="O37" s="23"/>
      <c r="P37" s="43"/>
      <c r="Q37" s="23"/>
      <c r="R37" s="23"/>
      <c r="S37" s="43"/>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45"/>
      <c r="AV37" s="39"/>
      <c r="AW37" s="39"/>
      <c r="AX37" s="39"/>
      <c r="AY37" s="39"/>
      <c r="AZ37" s="39"/>
      <c r="BA37" s="61">
        <f>total_amount_ba($B$2,$D$2,D37,F37,J37,K37,M37)</f>
        <v>20400</v>
      </c>
      <c r="BB37" s="67">
        <f>BA37+SUM(N37:AZ37)</f>
        <v>20400</v>
      </c>
      <c r="BC37" s="42" t="str">
        <f>SpellNumber(L37,BB37)</f>
        <v>INR  Twenty Thousand Four Hundred    Only</v>
      </c>
      <c r="IE37" s="22">
        <v>1.02</v>
      </c>
      <c r="IF37" s="22" t="s">
        <v>38</v>
      </c>
      <c r="IG37" s="22" t="s">
        <v>39</v>
      </c>
      <c r="IH37" s="22">
        <v>213</v>
      </c>
      <c r="II37" s="22" t="s">
        <v>35</v>
      </c>
    </row>
    <row r="38" spans="1:243" s="21" customFormat="1" ht="27.75" customHeight="1">
      <c r="A38" s="34">
        <v>2.5</v>
      </c>
      <c r="B38" s="74" t="s">
        <v>80</v>
      </c>
      <c r="C38" s="35" t="s">
        <v>117</v>
      </c>
      <c r="D38" s="69">
        <v>5</v>
      </c>
      <c r="E38" s="75" t="s">
        <v>94</v>
      </c>
      <c r="F38" s="60">
        <v>2121</v>
      </c>
      <c r="G38" s="23"/>
      <c r="H38" s="23"/>
      <c r="I38" s="37" t="s">
        <v>36</v>
      </c>
      <c r="J38" s="17">
        <f>IF(I38="Less(-)",-1,1)</f>
        <v>1</v>
      </c>
      <c r="K38" s="18" t="s">
        <v>46</v>
      </c>
      <c r="L38" s="18" t="s">
        <v>6</v>
      </c>
      <c r="M38" s="44"/>
      <c r="N38" s="23"/>
      <c r="O38" s="23"/>
      <c r="P38" s="43"/>
      <c r="Q38" s="23"/>
      <c r="R38" s="23"/>
      <c r="S38" s="43"/>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61">
        <f>total_amount_ba($B$2,$D$2,D38,F38,J38,K38,M38)</f>
        <v>10605</v>
      </c>
      <c r="BB38" s="67">
        <f>BA38+SUM(N38:AZ38)</f>
        <v>10605</v>
      </c>
      <c r="BC38" s="42" t="str">
        <f>SpellNumber(L38,BB38)</f>
        <v>INR  Ten Thousand Six Hundred &amp; Five  Only</v>
      </c>
      <c r="IE38" s="22">
        <v>2</v>
      </c>
      <c r="IF38" s="22" t="s">
        <v>32</v>
      </c>
      <c r="IG38" s="22" t="s">
        <v>40</v>
      </c>
      <c r="IH38" s="22">
        <v>10</v>
      </c>
      <c r="II38" s="22" t="s">
        <v>35</v>
      </c>
    </row>
    <row r="39" spans="1:243" s="21" customFormat="1" ht="63">
      <c r="A39" s="34">
        <v>3</v>
      </c>
      <c r="B39" s="74" t="s">
        <v>81</v>
      </c>
      <c r="C39" s="35" t="s">
        <v>118</v>
      </c>
      <c r="D39" s="69"/>
      <c r="E39" s="15"/>
      <c r="F39" s="37"/>
      <c r="G39" s="16"/>
      <c r="H39" s="16"/>
      <c r="I39" s="37"/>
      <c r="J39" s="17"/>
      <c r="K39" s="18"/>
      <c r="L39" s="18"/>
      <c r="M39" s="19"/>
      <c r="N39" s="20"/>
      <c r="O39" s="20"/>
      <c r="P39" s="38"/>
      <c r="Q39" s="20"/>
      <c r="R39" s="20"/>
      <c r="S39" s="38"/>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40"/>
      <c r="BB39" s="41"/>
      <c r="BC39" s="42"/>
      <c r="IE39" s="22">
        <v>3</v>
      </c>
      <c r="IF39" s="22" t="s">
        <v>41</v>
      </c>
      <c r="IG39" s="22" t="s">
        <v>42</v>
      </c>
      <c r="IH39" s="22">
        <v>10</v>
      </c>
      <c r="II39" s="22" t="s">
        <v>35</v>
      </c>
    </row>
    <row r="40" spans="1:243" s="21" customFormat="1" ht="35.25" customHeight="1">
      <c r="A40" s="34">
        <v>3.1</v>
      </c>
      <c r="B40" s="74" t="s">
        <v>78</v>
      </c>
      <c r="C40" s="35" t="s">
        <v>119</v>
      </c>
      <c r="D40" s="69">
        <v>5</v>
      </c>
      <c r="E40" s="75" t="s">
        <v>94</v>
      </c>
      <c r="F40" s="60">
        <v>1352</v>
      </c>
      <c r="G40" s="23"/>
      <c r="H40" s="23"/>
      <c r="I40" s="37" t="s">
        <v>36</v>
      </c>
      <c r="J40" s="17">
        <f>IF(I40="Less(-)",-1,1)</f>
        <v>1</v>
      </c>
      <c r="K40" s="18" t="s">
        <v>46</v>
      </c>
      <c r="L40" s="18" t="s">
        <v>6</v>
      </c>
      <c r="M40" s="44"/>
      <c r="N40" s="23"/>
      <c r="O40" s="23"/>
      <c r="P40" s="43"/>
      <c r="Q40" s="23"/>
      <c r="R40" s="23"/>
      <c r="S40" s="43"/>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61">
        <f>total_amount_ba($B$2,$D$2,D40,F40,J40,K40,M40)</f>
        <v>6760</v>
      </c>
      <c r="BB40" s="67">
        <f>BA40+SUM(N40:AZ40)</f>
        <v>6760</v>
      </c>
      <c r="BC40" s="42" t="str">
        <f>SpellNumber(L40,BB40)</f>
        <v>INR  Six Thousand Seven Hundred &amp; Sixty  Only</v>
      </c>
      <c r="IE40" s="22">
        <v>1.01</v>
      </c>
      <c r="IF40" s="22" t="s">
        <v>37</v>
      </c>
      <c r="IG40" s="22" t="s">
        <v>33</v>
      </c>
      <c r="IH40" s="22">
        <v>123.223</v>
      </c>
      <c r="II40" s="22" t="s">
        <v>35</v>
      </c>
    </row>
    <row r="41" spans="1:243" s="21" customFormat="1" ht="42" customHeight="1">
      <c r="A41" s="34">
        <v>3.2</v>
      </c>
      <c r="B41" s="74" t="s">
        <v>79</v>
      </c>
      <c r="C41" s="35" t="s">
        <v>120</v>
      </c>
      <c r="D41" s="69">
        <v>10</v>
      </c>
      <c r="E41" s="75" t="s">
        <v>94</v>
      </c>
      <c r="F41" s="60">
        <v>1340</v>
      </c>
      <c r="G41" s="23"/>
      <c r="H41" s="23"/>
      <c r="I41" s="37" t="s">
        <v>36</v>
      </c>
      <c r="J41" s="17">
        <f>IF(I41="Less(-)",-1,1)</f>
        <v>1</v>
      </c>
      <c r="K41" s="18" t="s">
        <v>46</v>
      </c>
      <c r="L41" s="18" t="s">
        <v>6</v>
      </c>
      <c r="M41" s="44"/>
      <c r="N41" s="23"/>
      <c r="O41" s="23"/>
      <c r="P41" s="43"/>
      <c r="Q41" s="23"/>
      <c r="R41" s="23"/>
      <c r="S41" s="43"/>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61">
        <f>total_amount_ba($B$2,$D$2,D41,F41,J41,K41,M41)</f>
        <v>13400</v>
      </c>
      <c r="BB41" s="67">
        <f>BA41+SUM(N41:AZ41)</f>
        <v>13400</v>
      </c>
      <c r="BC41" s="42" t="str">
        <f>SpellNumber(L41,BB41)</f>
        <v>INR  Thirteen Thousand Four Hundred    Only</v>
      </c>
      <c r="IE41" s="22">
        <v>1.02</v>
      </c>
      <c r="IF41" s="22" t="s">
        <v>38</v>
      </c>
      <c r="IG41" s="22" t="s">
        <v>39</v>
      </c>
      <c r="IH41" s="22">
        <v>213</v>
      </c>
      <c r="II41" s="22" t="s">
        <v>35</v>
      </c>
    </row>
    <row r="42" spans="1:243" s="21" customFormat="1" ht="63">
      <c r="A42" s="34">
        <v>4</v>
      </c>
      <c r="B42" s="74" t="s">
        <v>82</v>
      </c>
      <c r="C42" s="35" t="s">
        <v>121</v>
      </c>
      <c r="D42" s="69"/>
      <c r="E42" s="15"/>
      <c r="F42" s="37"/>
      <c r="G42" s="16"/>
      <c r="H42" s="16"/>
      <c r="I42" s="37"/>
      <c r="J42" s="17"/>
      <c r="K42" s="18"/>
      <c r="L42" s="18"/>
      <c r="M42" s="19"/>
      <c r="N42" s="20"/>
      <c r="O42" s="20"/>
      <c r="P42" s="38"/>
      <c r="Q42" s="20"/>
      <c r="R42" s="20"/>
      <c r="S42" s="38"/>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40"/>
      <c r="BB42" s="41"/>
      <c r="BC42" s="42"/>
      <c r="IE42" s="22">
        <v>2</v>
      </c>
      <c r="IF42" s="22" t="s">
        <v>32</v>
      </c>
      <c r="IG42" s="22" t="s">
        <v>40</v>
      </c>
      <c r="IH42" s="22">
        <v>10</v>
      </c>
      <c r="II42" s="22" t="s">
        <v>35</v>
      </c>
    </row>
    <row r="43" spans="1:243" s="21" customFormat="1" ht="15.75">
      <c r="A43" s="34">
        <v>4.1</v>
      </c>
      <c r="B43" s="74" t="s">
        <v>83</v>
      </c>
      <c r="C43" s="35" t="s">
        <v>122</v>
      </c>
      <c r="D43" s="69">
        <v>16</v>
      </c>
      <c r="E43" s="75" t="s">
        <v>94</v>
      </c>
      <c r="F43" s="60">
        <v>976</v>
      </c>
      <c r="G43" s="23"/>
      <c r="H43" s="23"/>
      <c r="I43" s="37" t="s">
        <v>36</v>
      </c>
      <c r="J43" s="17">
        <f>IF(I43="Less(-)",-1,1)</f>
        <v>1</v>
      </c>
      <c r="K43" s="18" t="s">
        <v>46</v>
      </c>
      <c r="L43" s="18" t="s">
        <v>6</v>
      </c>
      <c r="M43" s="44"/>
      <c r="N43" s="23"/>
      <c r="O43" s="23"/>
      <c r="P43" s="43"/>
      <c r="Q43" s="23"/>
      <c r="R43" s="23"/>
      <c r="S43" s="43"/>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61">
        <f>total_amount_ba($B$2,$D$2,D43,F43,J43,K43,M43)</f>
        <v>15616</v>
      </c>
      <c r="BB43" s="67">
        <f>BA43+SUM(N43:AZ43)</f>
        <v>15616</v>
      </c>
      <c r="BC43" s="42" t="str">
        <f>SpellNumber(L43,BB43)</f>
        <v>INR  Fifteen Thousand Six Hundred &amp; Sixteen  Only</v>
      </c>
      <c r="IE43" s="22">
        <v>1.01</v>
      </c>
      <c r="IF43" s="22" t="s">
        <v>37</v>
      </c>
      <c r="IG43" s="22" t="s">
        <v>33</v>
      </c>
      <c r="IH43" s="22">
        <v>123.223</v>
      </c>
      <c r="II43" s="22" t="s">
        <v>35</v>
      </c>
    </row>
    <row r="44" spans="1:243" s="21" customFormat="1" ht="94.5" customHeight="1">
      <c r="A44" s="34">
        <v>5</v>
      </c>
      <c r="B44" s="74" t="s">
        <v>84</v>
      </c>
      <c r="C44" s="35" t="s">
        <v>123</v>
      </c>
      <c r="D44" s="69"/>
      <c r="E44" s="15"/>
      <c r="F44" s="37"/>
      <c r="G44" s="16"/>
      <c r="H44" s="16"/>
      <c r="I44" s="37"/>
      <c r="J44" s="17"/>
      <c r="K44" s="18"/>
      <c r="L44" s="18"/>
      <c r="M44" s="19"/>
      <c r="N44" s="20"/>
      <c r="O44" s="20"/>
      <c r="P44" s="38"/>
      <c r="Q44" s="20"/>
      <c r="R44" s="20"/>
      <c r="S44" s="38"/>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40"/>
      <c r="BB44" s="41"/>
      <c r="BC44" s="42"/>
      <c r="IE44" s="22">
        <v>1.02</v>
      </c>
      <c r="IF44" s="22" t="s">
        <v>38</v>
      </c>
      <c r="IG44" s="22" t="s">
        <v>39</v>
      </c>
      <c r="IH44" s="22">
        <v>213</v>
      </c>
      <c r="II44" s="22" t="s">
        <v>35</v>
      </c>
    </row>
    <row r="45" spans="1:243" s="21" customFormat="1" ht="21" customHeight="1">
      <c r="A45" s="34">
        <v>5.1</v>
      </c>
      <c r="B45" s="74" t="s">
        <v>85</v>
      </c>
      <c r="C45" s="35" t="s">
        <v>124</v>
      </c>
      <c r="D45" s="69">
        <v>1</v>
      </c>
      <c r="E45" s="75" t="s">
        <v>95</v>
      </c>
      <c r="F45" s="60">
        <v>3906</v>
      </c>
      <c r="G45" s="23"/>
      <c r="H45" s="23"/>
      <c r="I45" s="37" t="s">
        <v>36</v>
      </c>
      <c r="J45" s="17">
        <f>IF(I45="Less(-)",-1,1)</f>
        <v>1</v>
      </c>
      <c r="K45" s="18" t="s">
        <v>46</v>
      </c>
      <c r="L45" s="18" t="s">
        <v>6</v>
      </c>
      <c r="M45" s="44"/>
      <c r="N45" s="23"/>
      <c r="O45" s="23"/>
      <c r="P45" s="43"/>
      <c r="Q45" s="23"/>
      <c r="R45" s="23"/>
      <c r="S45" s="43"/>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61">
        <f>total_amount_ba($B$2,$D$2,D45,F45,J45,K45,M45)</f>
        <v>3906</v>
      </c>
      <c r="BB45" s="67">
        <f>BA45+SUM(N45:AZ45)</f>
        <v>3906</v>
      </c>
      <c r="BC45" s="42" t="str">
        <f>SpellNumber(L45,BB45)</f>
        <v>INR  Three Thousand Nine Hundred &amp; Six  Only</v>
      </c>
      <c r="IE45" s="22">
        <v>2</v>
      </c>
      <c r="IF45" s="22" t="s">
        <v>32</v>
      </c>
      <c r="IG45" s="22" t="s">
        <v>40</v>
      </c>
      <c r="IH45" s="22">
        <v>10</v>
      </c>
      <c r="II45" s="22" t="s">
        <v>35</v>
      </c>
    </row>
    <row r="46" spans="1:243" s="21" customFormat="1" ht="28.5">
      <c r="A46" s="34">
        <v>5.2</v>
      </c>
      <c r="B46" s="74" t="s">
        <v>86</v>
      </c>
      <c r="C46" s="35" t="s">
        <v>125</v>
      </c>
      <c r="D46" s="69">
        <v>1</v>
      </c>
      <c r="E46" s="75" t="s">
        <v>95</v>
      </c>
      <c r="F46" s="60">
        <v>5789</v>
      </c>
      <c r="G46" s="23"/>
      <c r="H46" s="23"/>
      <c r="I46" s="37" t="s">
        <v>36</v>
      </c>
      <c r="J46" s="17">
        <f aca="true" t="shared" si="0" ref="J46:J51">IF(I46="Less(-)",-1,1)</f>
        <v>1</v>
      </c>
      <c r="K46" s="18" t="s">
        <v>46</v>
      </c>
      <c r="L46" s="18" t="s">
        <v>6</v>
      </c>
      <c r="M46" s="44"/>
      <c r="N46" s="23"/>
      <c r="O46" s="23"/>
      <c r="P46" s="43"/>
      <c r="Q46" s="23"/>
      <c r="R46" s="23"/>
      <c r="S46" s="43"/>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45"/>
      <c r="AV46" s="39"/>
      <c r="AW46" s="39"/>
      <c r="AX46" s="39"/>
      <c r="AY46" s="39"/>
      <c r="AZ46" s="39"/>
      <c r="BA46" s="61">
        <f aca="true" t="shared" si="1" ref="BA46:BA51">total_amount_ba($B$2,$D$2,D46,F46,J46,K46,M46)</f>
        <v>5789</v>
      </c>
      <c r="BB46" s="67">
        <f aca="true" t="shared" si="2" ref="BB46:BB52">BA46+SUM(N46:AZ46)</f>
        <v>5789</v>
      </c>
      <c r="BC46" s="42" t="str">
        <f aca="true" t="shared" si="3" ref="BC46:BC52">SpellNumber(L46,BB46)</f>
        <v>INR  Five Thousand Seven Hundred &amp; Eighty Nine  Only</v>
      </c>
      <c r="IE46" s="22">
        <v>1.02</v>
      </c>
      <c r="IF46" s="22" t="s">
        <v>38</v>
      </c>
      <c r="IG46" s="22" t="s">
        <v>39</v>
      </c>
      <c r="IH46" s="22">
        <v>213</v>
      </c>
      <c r="II46" s="22" t="s">
        <v>35</v>
      </c>
    </row>
    <row r="47" spans="1:243" s="21" customFormat="1" ht="94.5">
      <c r="A47" s="34">
        <v>6</v>
      </c>
      <c r="B47" s="76" t="s">
        <v>87</v>
      </c>
      <c r="C47" s="35" t="s">
        <v>126</v>
      </c>
      <c r="D47" s="69">
        <v>2</v>
      </c>
      <c r="E47" s="75" t="s">
        <v>95</v>
      </c>
      <c r="F47" s="60">
        <v>5450</v>
      </c>
      <c r="G47" s="23"/>
      <c r="H47" s="23"/>
      <c r="I47" s="37" t="s">
        <v>36</v>
      </c>
      <c r="J47" s="17">
        <f t="shared" si="0"/>
        <v>1</v>
      </c>
      <c r="K47" s="18" t="s">
        <v>46</v>
      </c>
      <c r="L47" s="18" t="s">
        <v>6</v>
      </c>
      <c r="M47" s="44"/>
      <c r="N47" s="23"/>
      <c r="O47" s="23"/>
      <c r="P47" s="43"/>
      <c r="Q47" s="23"/>
      <c r="R47" s="23"/>
      <c r="S47" s="43"/>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61">
        <f t="shared" si="1"/>
        <v>10900</v>
      </c>
      <c r="BB47" s="67">
        <f t="shared" si="2"/>
        <v>10900</v>
      </c>
      <c r="BC47" s="42" t="str">
        <f t="shared" si="3"/>
        <v>INR  Ten Thousand Nine Hundred    Only</v>
      </c>
      <c r="IE47" s="22">
        <v>2</v>
      </c>
      <c r="IF47" s="22" t="s">
        <v>32</v>
      </c>
      <c r="IG47" s="22" t="s">
        <v>40</v>
      </c>
      <c r="IH47" s="22">
        <v>10</v>
      </c>
      <c r="II47" s="22" t="s">
        <v>35</v>
      </c>
    </row>
    <row r="48" spans="1:243" s="21" customFormat="1" ht="47.25">
      <c r="A48" s="34">
        <v>7</v>
      </c>
      <c r="B48" s="76" t="s">
        <v>88</v>
      </c>
      <c r="C48" s="35" t="s">
        <v>127</v>
      </c>
      <c r="D48" s="69"/>
      <c r="E48" s="15"/>
      <c r="F48" s="37"/>
      <c r="G48" s="16"/>
      <c r="H48" s="16"/>
      <c r="I48" s="37"/>
      <c r="J48" s="17"/>
      <c r="K48" s="18"/>
      <c r="L48" s="18"/>
      <c r="M48" s="19"/>
      <c r="N48" s="20"/>
      <c r="O48" s="20"/>
      <c r="P48" s="38"/>
      <c r="Q48" s="20"/>
      <c r="R48" s="20"/>
      <c r="S48" s="38"/>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40"/>
      <c r="BB48" s="41"/>
      <c r="BC48" s="42"/>
      <c r="IE48" s="22">
        <v>3</v>
      </c>
      <c r="IF48" s="22" t="s">
        <v>41</v>
      </c>
      <c r="IG48" s="22" t="s">
        <v>42</v>
      </c>
      <c r="IH48" s="22">
        <v>10</v>
      </c>
      <c r="II48" s="22" t="s">
        <v>35</v>
      </c>
    </row>
    <row r="49" spans="1:243" s="21" customFormat="1" ht="30" customHeight="1">
      <c r="A49" s="34">
        <v>7.1</v>
      </c>
      <c r="B49" s="76" t="s">
        <v>89</v>
      </c>
      <c r="C49" s="35" t="s">
        <v>128</v>
      </c>
      <c r="D49" s="69">
        <v>10</v>
      </c>
      <c r="E49" s="75" t="s">
        <v>96</v>
      </c>
      <c r="F49" s="60">
        <v>588</v>
      </c>
      <c r="G49" s="23"/>
      <c r="H49" s="23"/>
      <c r="I49" s="37" t="s">
        <v>36</v>
      </c>
      <c r="J49" s="17">
        <f t="shared" si="0"/>
        <v>1</v>
      </c>
      <c r="K49" s="18" t="s">
        <v>46</v>
      </c>
      <c r="L49" s="18" t="s">
        <v>6</v>
      </c>
      <c r="M49" s="44"/>
      <c r="N49" s="23"/>
      <c r="O49" s="23"/>
      <c r="P49" s="43"/>
      <c r="Q49" s="23"/>
      <c r="R49" s="23"/>
      <c r="S49" s="43"/>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61">
        <f t="shared" si="1"/>
        <v>5880</v>
      </c>
      <c r="BB49" s="67">
        <f t="shared" si="2"/>
        <v>5880</v>
      </c>
      <c r="BC49" s="42" t="str">
        <f t="shared" si="3"/>
        <v>INR  Five Thousand Eight Hundred &amp; Eighty  Only</v>
      </c>
      <c r="IE49" s="22">
        <v>1.01</v>
      </c>
      <c r="IF49" s="22" t="s">
        <v>37</v>
      </c>
      <c r="IG49" s="22" t="s">
        <v>33</v>
      </c>
      <c r="IH49" s="22">
        <v>123.223</v>
      </c>
      <c r="II49" s="22" t="s">
        <v>35</v>
      </c>
    </row>
    <row r="50" spans="1:243" s="21" customFormat="1" ht="63">
      <c r="A50" s="34">
        <v>8</v>
      </c>
      <c r="B50" s="76" t="s">
        <v>90</v>
      </c>
      <c r="C50" s="35" t="s">
        <v>129</v>
      </c>
      <c r="D50" s="69">
        <v>30</v>
      </c>
      <c r="E50" s="75" t="s">
        <v>94</v>
      </c>
      <c r="F50" s="60">
        <v>115</v>
      </c>
      <c r="G50" s="23"/>
      <c r="H50" s="23"/>
      <c r="I50" s="37" t="s">
        <v>36</v>
      </c>
      <c r="J50" s="17">
        <f t="shared" si="0"/>
        <v>1</v>
      </c>
      <c r="K50" s="18" t="s">
        <v>46</v>
      </c>
      <c r="L50" s="18" t="s">
        <v>6</v>
      </c>
      <c r="M50" s="44"/>
      <c r="N50" s="23"/>
      <c r="O50" s="23"/>
      <c r="P50" s="43"/>
      <c r="Q50" s="23"/>
      <c r="R50" s="23"/>
      <c r="S50" s="43"/>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61">
        <f t="shared" si="1"/>
        <v>3450</v>
      </c>
      <c r="BB50" s="67">
        <f t="shared" si="2"/>
        <v>3450</v>
      </c>
      <c r="BC50" s="42" t="str">
        <f t="shared" si="3"/>
        <v>INR  Three Thousand Four Hundred &amp; Fifty  Only</v>
      </c>
      <c r="IE50" s="22">
        <v>1.02</v>
      </c>
      <c r="IF50" s="22" t="s">
        <v>38</v>
      </c>
      <c r="IG50" s="22" t="s">
        <v>39</v>
      </c>
      <c r="IH50" s="22">
        <v>213</v>
      </c>
      <c r="II50" s="22" t="s">
        <v>35</v>
      </c>
    </row>
    <row r="51" spans="1:243" s="21" customFormat="1" ht="63">
      <c r="A51" s="34">
        <v>9</v>
      </c>
      <c r="B51" s="76" t="s">
        <v>91</v>
      </c>
      <c r="C51" s="35" t="s">
        <v>130</v>
      </c>
      <c r="D51" s="69">
        <v>10</v>
      </c>
      <c r="E51" s="75" t="s">
        <v>94</v>
      </c>
      <c r="F51" s="60">
        <v>29</v>
      </c>
      <c r="G51" s="23"/>
      <c r="H51" s="23"/>
      <c r="I51" s="37" t="s">
        <v>36</v>
      </c>
      <c r="J51" s="17">
        <f t="shared" si="0"/>
        <v>1</v>
      </c>
      <c r="K51" s="18" t="s">
        <v>46</v>
      </c>
      <c r="L51" s="18" t="s">
        <v>6</v>
      </c>
      <c r="M51" s="44"/>
      <c r="N51" s="23"/>
      <c r="O51" s="23"/>
      <c r="P51" s="43"/>
      <c r="Q51" s="23"/>
      <c r="R51" s="23"/>
      <c r="S51" s="43"/>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61">
        <f t="shared" si="1"/>
        <v>290</v>
      </c>
      <c r="BB51" s="67">
        <f t="shared" si="2"/>
        <v>290</v>
      </c>
      <c r="BC51" s="42" t="str">
        <f t="shared" si="3"/>
        <v>INR  Two Hundred &amp; Ninety  Only</v>
      </c>
      <c r="IE51" s="22">
        <v>2</v>
      </c>
      <c r="IF51" s="22" t="s">
        <v>32</v>
      </c>
      <c r="IG51" s="22" t="s">
        <v>40</v>
      </c>
      <c r="IH51" s="22">
        <v>10</v>
      </c>
      <c r="II51" s="22" t="s">
        <v>35</v>
      </c>
    </row>
    <row r="52" spans="1:243" s="21" customFormat="1" ht="47.25">
      <c r="A52" s="34">
        <v>10</v>
      </c>
      <c r="B52" s="74" t="s">
        <v>92</v>
      </c>
      <c r="C52" s="35" t="s">
        <v>131</v>
      </c>
      <c r="D52" s="69">
        <v>6</v>
      </c>
      <c r="E52" s="75" t="s">
        <v>95</v>
      </c>
      <c r="F52" s="60">
        <v>40</v>
      </c>
      <c r="G52" s="23"/>
      <c r="H52" s="23"/>
      <c r="I52" s="37" t="s">
        <v>36</v>
      </c>
      <c r="J52" s="17">
        <f>IF(I52="Less(-)",-1,1)</f>
        <v>1</v>
      </c>
      <c r="K52" s="18" t="s">
        <v>46</v>
      </c>
      <c r="L52" s="18" t="s">
        <v>6</v>
      </c>
      <c r="M52" s="44"/>
      <c r="N52" s="23"/>
      <c r="O52" s="23"/>
      <c r="P52" s="43"/>
      <c r="Q52" s="23"/>
      <c r="R52" s="23"/>
      <c r="S52" s="43"/>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61">
        <f>total_amount_ba($B$2,$D$2,D52,F52,J52,K52,M52)</f>
        <v>240</v>
      </c>
      <c r="BB52" s="67">
        <f t="shared" si="2"/>
        <v>240</v>
      </c>
      <c r="BC52" s="42" t="str">
        <f t="shared" si="3"/>
        <v>INR  Two Hundred &amp; Forty  Only</v>
      </c>
      <c r="IE52" s="22">
        <v>1.01</v>
      </c>
      <c r="IF52" s="22" t="s">
        <v>37</v>
      </c>
      <c r="IG52" s="22" t="s">
        <v>33</v>
      </c>
      <c r="IH52" s="22">
        <v>123.223</v>
      </c>
      <c r="II52" s="22" t="s">
        <v>35</v>
      </c>
    </row>
    <row r="53" spans="1:243" s="21" customFormat="1" ht="34.5" customHeight="1">
      <c r="A53" s="46" t="s">
        <v>44</v>
      </c>
      <c r="B53" s="47"/>
      <c r="C53" s="48"/>
      <c r="D53" s="49"/>
      <c r="E53" s="49"/>
      <c r="F53" s="49"/>
      <c r="G53" s="49"/>
      <c r="H53" s="50"/>
      <c r="I53" s="50"/>
      <c r="J53" s="50"/>
      <c r="K53" s="50"/>
      <c r="L53" s="51"/>
      <c r="BA53" s="62">
        <f>SUM(BA13:BA52)</f>
        <v>1038938</v>
      </c>
      <c r="BB53" s="66">
        <f>SUM(BB13:BB52)</f>
        <v>1038938</v>
      </c>
      <c r="BC53" s="42" t="str">
        <f>SpellNumber($E$2,BB53)</f>
        <v>INR  Ten Lakh Thirty Eight Thousand Nine Hundred &amp; Thirty Eight  Only</v>
      </c>
      <c r="IE53" s="22">
        <v>4</v>
      </c>
      <c r="IF53" s="22" t="s">
        <v>38</v>
      </c>
      <c r="IG53" s="22" t="s">
        <v>43</v>
      </c>
      <c r="IH53" s="22">
        <v>10</v>
      </c>
      <c r="II53" s="22" t="s">
        <v>35</v>
      </c>
    </row>
    <row r="54" spans="1:243" s="26" customFormat="1" ht="33.75" customHeight="1">
      <c r="A54" s="47" t="s">
        <v>48</v>
      </c>
      <c r="B54" s="52"/>
      <c r="C54" s="24"/>
      <c r="D54" s="53"/>
      <c r="E54" s="54" t="s">
        <v>54</v>
      </c>
      <c r="F54" s="64"/>
      <c r="G54" s="55"/>
      <c r="H54" s="25"/>
      <c r="I54" s="25"/>
      <c r="J54" s="25"/>
      <c r="K54" s="56"/>
      <c r="L54" s="57"/>
      <c r="M54" s="58"/>
      <c r="O54" s="21"/>
      <c r="P54" s="21"/>
      <c r="Q54" s="21"/>
      <c r="R54" s="21"/>
      <c r="S54" s="21"/>
      <c r="BA54" s="63">
        <f>IF(ISBLANK(F54),0,IF(E54="Excess (+)",ROUND(BA53+(BA53*F54),2),IF(E54="Less (-)",ROUND(BA53+(BA53*F54*(-1)),2),IF(E54="At Par",BA53,0))))</f>
        <v>0</v>
      </c>
      <c r="BB54" s="65">
        <f>ROUND(BA54,0)</f>
        <v>0</v>
      </c>
      <c r="BC54" s="42" t="str">
        <f>SpellNumber($E$2,BA54)</f>
        <v>INR Zero Only</v>
      </c>
      <c r="IE54" s="27"/>
      <c r="IF54" s="27"/>
      <c r="IG54" s="27"/>
      <c r="IH54" s="27"/>
      <c r="II54" s="27"/>
    </row>
    <row r="55" spans="1:243" s="26" customFormat="1" ht="41.25" customHeight="1">
      <c r="A55" s="46" t="s">
        <v>47</v>
      </c>
      <c r="B55" s="46"/>
      <c r="C55" s="80" t="str">
        <f>SpellNumber($E$2,BA54)</f>
        <v>INR Zero Only</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2"/>
      <c r="IE55" s="27"/>
      <c r="IF55" s="27"/>
      <c r="IG55" s="27"/>
      <c r="IH55" s="27"/>
      <c r="II55" s="27"/>
    </row>
    <row r="56" spans="3:243" s="12" customFormat="1" ht="15">
      <c r="C56" s="28"/>
      <c r="D56" s="28"/>
      <c r="E56" s="28"/>
      <c r="F56" s="28"/>
      <c r="G56" s="28"/>
      <c r="H56" s="28"/>
      <c r="I56" s="28"/>
      <c r="J56" s="28"/>
      <c r="K56" s="28"/>
      <c r="L56" s="28"/>
      <c r="M56" s="28"/>
      <c r="O56" s="28"/>
      <c r="BA56" s="28"/>
      <c r="BC56" s="28"/>
      <c r="IE56" s="13"/>
      <c r="IF56" s="13"/>
      <c r="IG56" s="13"/>
      <c r="IH56" s="13"/>
      <c r="II56" s="13"/>
    </row>
  </sheetData>
  <sheetProtection password="EEC8" sheet="1" selectLockedCells="1"/>
  <mergeCells count="8">
    <mergeCell ref="A9:BC9"/>
    <mergeCell ref="C55:BC5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4">
      <formula1>IF(E54="Select",-1,IF(E54="At Par",0,0))</formula1>
      <formula2>IF(E54="Select",-1,IF(E54="At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4">
      <formula1>0</formula1>
      <formula2>IF(E54&lt;&gt;"Select",99.9,0)</formula2>
    </dataValidation>
    <dataValidation type="list" allowBlank="1" showInputMessage="1" showErrorMessage="1" sqref="L49 L50 L51 L13 L14 L15 L16 L17 L18 L19 L20 L21 L22 L23 L24 L25 L26 L27 L28 L29 L30 L31 L32 L33 L34 L35 L36 L37 L38 L39 L40 L41 L42 L43 L44 L45 L46 L47 L48 L5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5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2 M34:M38 M40:M41 M43 M45:M47 M49:M52">
      <formula1>0</formula1>
      <formula2>999999999999999</formula2>
    </dataValidation>
    <dataValidation allowBlank="1" showInputMessage="1" showErrorMessage="1" promptTitle="Item Description" prompt="Please enter Item Description in text" sqref="B45:B51 B36:B42 B27:B33 B19:B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allowBlank="1" showInputMessage="1" showErrorMessage="1" sqref="C2">
      <formula1>"Normal, SingleWindow, Alternate"</formula1>
    </dataValidation>
    <dataValidation type="list" allowBlank="1" showInputMessage="1" showErrorMessage="1" sqref="E54">
      <formula1>"Select, Excess (+), Less (-)"</formula1>
    </dataValidation>
    <dataValidation type="decimal" allowBlank="1" showInputMessage="1" showErrorMessage="1" promptTitle="Quantity" prompt="Please enter the Quantity for this item. " errorTitle="Invalid Entry" error="Only Numeric Values are allowed. " sqref="D13:D52 F13:F52">
      <formula1>0</formula1>
      <formula2>999999999999999</formula2>
    </dataValidation>
    <dataValidation allowBlank="1" showInputMessage="1" showErrorMessage="1" promptTitle="Units" prompt="Please enter Units in text" sqref="E13:E52"/>
    <dataValidation type="decimal" allowBlank="1" showInputMessage="1" showErrorMessage="1" promptTitle="Rate Entry" prompt="Please enter the Inspection Charges in Rupees for this item. " errorTitle="Invaid Entry" error="Only Numeric Values are allowed. " sqref="Q13:Q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2">
      <formula1>0</formula1>
      <formula2>999999999999999</formula2>
    </dataValidation>
    <dataValidation allowBlank="1" showInputMessage="1" showErrorMessage="1" promptTitle="Itemcode/Make" prompt="Please enter text" sqref="C13:C52"/>
    <dataValidation type="decimal" allowBlank="1" showInputMessage="1" showErrorMessage="1" errorTitle="Invalid Entry" error="Only Numeric Values are allowed. " sqref="A13:A52">
      <formula1>0</formula1>
      <formula2>999999999999999</formula2>
    </dataValidation>
    <dataValidation type="list" showInputMessage="1" showErrorMessage="1" sqref="I13:I52">
      <formula1>"Excess(+), Less(-)"</formula1>
    </dataValidation>
    <dataValidation allowBlank="1" showInputMessage="1" showErrorMessage="1" promptTitle="Addition / Deduction" prompt="Please Choose the correct One" sqref="J13:J52"/>
    <dataValidation type="list" allowBlank="1" showInputMessage="1" showErrorMessage="1" sqref="K13:K52">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2022-12-19T09:42:18Z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