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'BoQ1'!$A$1:$BC$87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<sst xmlns="http://schemas.openxmlformats.org/spreadsheetml/2006/main" count="645" uniqueCount="200">
  <si>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</si>
  <si>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</si>
  <si>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</si>
  <si>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</si>
  <si>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</si>
  <si>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</si>
  <si>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</si>
  <si>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</si>
  <si>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</si>
  <si>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</si>
  <si>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</si>
  <si>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</si>
  <si>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</si>
  <si>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</si>
  <si>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</si>
  <si>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</si>
  <si>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</si>
  <si>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</si>
  <si>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</si>
  <si>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</si>
  <si>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</si>
  <si>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</si>
  <si>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</si>
  <si>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</si>
  <si>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</si>
  <si>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</si>
  <si>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</si>
  <si>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</si>
  <si>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</si>
  <si>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</si>
  <si>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</si>
  <si>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</si>
  <si>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</si>
  <si>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</si>
  <si>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</si>
  <si>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</si>
  <si>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</si>
  <si>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</si>
  <si>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</si>
  <si>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</si>
  <si>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</si>
  <si>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</si>
  <si>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</si>
  <si>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</si>
  <si>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</si>
  <si>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</si>
  <si>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</si>
  <si>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</si>
  <si>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</si>
  <si>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</si>
  <si>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</si>
  <si>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</si>
  <si>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</si>
  <si>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</si>
  <si>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</si>
  <si>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</si>
  <si>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</si>
  <si>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Supplying and drawing following sizes of FRLS PVC insulated copper conductor, single core cable in the existing surface/ recessed steel/ PVC conduit as required. </t>
  </si>
  <si>
    <t xml:space="preserve">3 x 2.5 sq. mm </t>
  </si>
  <si>
    <t xml:space="preserve">3 x 4 sq. mm </t>
  </si>
  <si>
    <t>3 x 10 sq.mm.</t>
  </si>
  <si>
    <t>6 x 10 sq.mm.</t>
  </si>
  <si>
    <t>6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</si>
  <si>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</si>
  <si>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</si>
  <si>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 xml:space="preserve">32 mm </t>
  </si>
  <si>
    <t>Supply and fixing of following LED light fixture with efficiency &gt;100 lumen/ watt, P.F. &gt;0.95, THD&lt;10%,  Electronic driver,  LED lamp, reflector, diffuser, MS body/housing holder etc. complete with all fixing accessories and lamp as required complete.</t>
  </si>
  <si>
    <t>36 watt surface mounting LED light fixture 300 x 1200 mm</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</si>
  <si>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</si>
  <si>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</si>
  <si>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</si>
  <si>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4 way (4 +12),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</si>
  <si>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</si>
  <si>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</si>
  <si>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Single Pole (40A-63A)</t>
  </si>
  <si>
    <t>Double Pole (40A-63A)</t>
  </si>
  <si>
    <t>Triple pole (40A-63A)</t>
  </si>
  <si>
    <t>Four Pole (40A-63A)</t>
  </si>
  <si>
    <t>S &amp; F metal enclosure suitable for DP/TPN  MCB / DP ELCB on surface or recessed etc as reqd.</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</si>
  <si>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</si>
  <si>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</si>
  <si>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</si>
  <si>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</si>
  <si>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</si>
  <si>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following size/ modules, Gl box alongwith modular base &amp; cover plate for modular switches in recess etc. as required. </t>
  </si>
  <si>
    <t xml:space="preserve">6 Module (200mmX75mm) </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</si>
  <si>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</si>
  <si>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Supply, Installation testing and commissioning of following seep, copper wound, 900 RPM, 220 volt AC, 50 Hz exhaust fan in the existing opening  etc as required complete.</t>
  </si>
  <si>
    <t>450 mm / 18" sweep</t>
  </si>
  <si>
    <t>Supplying and fixing exhaust fan shutter for following sizes exhaust fan on rag bolts as reqd complete.</t>
  </si>
  <si>
    <t>for 450 mm / 18" sweep</t>
  </si>
  <si>
    <t xml:space="preserve">Providing, laying and fixing following dia G.l. pipe (medium class) in ground complete with G.l. fittings including trenching (75 cm deep)and re-filling etc as required </t>
  </si>
  <si>
    <t xml:space="preserve">100 mm dia </t>
  </si>
  <si>
    <t>Supplying and laying of one no. 3.5 x  300.0 sqmm PVC insulated, XLPE steel armoured aluminium conductor power cable of grade 1.1 kV  as required complete in following manners.</t>
  </si>
  <si>
    <t xml:space="preserve">Laying of one number PVC insulated and PVC sheathed / XLPE power cable of 1.1 KV grade of following size direct in ground including excavation, sand cushioning, protective covering and refilling the trench etc as required. </t>
  </si>
  <si>
    <t xml:space="preserve">Above 185 sq. mm and upto 400 sq. mm </t>
  </si>
  <si>
    <t xml:space="preserve">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 </t>
  </si>
  <si>
    <t xml:space="preserve">Laying of one number PVC insulated and PVC sheathed / XLPE power cable of 1.1 KV grade of following size in the existing RCC/ HUME/ METAL pipe as required. </t>
  </si>
  <si>
    <t xml:space="preserve">Laying of one number PVC insulated and PVC sheathed / XLPE power cable of 1.1 KV grade of following size in the existing masonry open duct as required. </t>
  </si>
  <si>
    <t xml:space="preserve">Laying and fixing of one number PVC insulated and PVC sheathed / XLPE power cable of 1.1 KV grade of following size on wall surface as required. </t>
  </si>
  <si>
    <t xml:space="preserve">Above 185 sq. mm and upto 400 sq. mm (clamped with 40x3mm MS flat clamp) </t>
  </si>
  <si>
    <t xml:space="preserve">Supplying and making end termination with brass compression gland and aluminium lugs for following size of PVC insulated and PVC sheathed / XLPE aluminium conductor cable of 1.1 KV grade as required. </t>
  </si>
  <si>
    <t xml:space="preserve">3½ X 300 sq. mm (70mm) </t>
  </si>
  <si>
    <t xml:space="preserve">Earthing with G.l. earth plate 600 mm X 600 mm X 6 mm thick including accessories, and providing masonry enclosure with cover plate having locking arrangement and watering pipe of 2.7 metre long etc. with charcoal/coke and salt as required. </t>
  </si>
  <si>
    <t xml:space="preserve">Earthing with copper earth plate 600 mm X 600 mm X 3 mm thick including accessories, and providing masonry enclosure with cover plate having locking arrangement and watering pipe of 2.7 metre long etc. with charcoal/coke and salt as required. </t>
  </si>
  <si>
    <t xml:space="preserve">Providing and fixing 25 mm X 5 mm G.l. strip on surface or in recess for connections etc. as required. </t>
  </si>
  <si>
    <t xml:space="preserve">Providing and fixing 25 mm X 5 mm copper strip on surface or in recess for connections etc. as required. </t>
  </si>
  <si>
    <t xml:space="preserve">Providing and fixing 25 mm X 5 mm copper strip in 40 mm dia G.l. pipe from earth electrode including connection with brass nut, bolt, spring, washer excavation and re-filling etc. as required.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</si>
  <si>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</si>
  <si>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</si>
  <si>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</si>
  <si>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</si>
  <si>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</si>
  <si>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S &amp; F following size of steel flexible pipe along with the accessories on surface etc as required</t>
  </si>
  <si>
    <t>25 mm</t>
  </si>
  <si>
    <t>32 mm</t>
  </si>
  <si>
    <t>Supplying and fixing 63 amps, 415 volts, 3P+N+E industrial type, socket outlet, with 5 pin metal enclosed plug top along with 63 amps ' C ' series four pole MCB, in the sheet steel enclosure, on surface or in recess, with chained metal cover for the socket as required complete.</t>
  </si>
  <si>
    <t>Supply &amp; Laying of  32 mm dia, 8Kg / cm², minimum 2.0 mm thick HDPE pipe, ISI mark in following manners as required complete.</t>
  </si>
  <si>
    <t xml:space="preserve"> in ground I/c excavation, sand cushioning, protective covering and refixing the trench etc as reqd</t>
  </si>
  <si>
    <t>Supplying &amp; fixing  Connecting , testing &amp; commissioning, of cubical type LT panel suitable for 440V, 3 Phase, 4 wire 50 Hz AC supply system fabricated in compartmentalized ( preferable) design from CRCA sheet steel of 2 mm thick for frame work and covers. 3 mm thick  gland plate i/c cleaning &amp; finishing complete with process for powder coating in approved shade, having suitable capacity extensible type FP Aluminium alloy Bus bars of high conductivity. DMC.SMC bus bar supports. bottom base channel of MS section not less than 100mm x 50m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t>
  </si>
  <si>
    <t>Incomer</t>
  </si>
  <si>
    <t xml:space="preserve">400 Amp 35 kA FP MCCB </t>
  </si>
  <si>
    <t>Out goings</t>
  </si>
  <si>
    <t xml:space="preserve">A- 125 A, TPN, 35 kA, MCCB -3 Nos.            B-160 A, TPN, 35 kA MCCB -1 Nos.        Note: Incomer should have RYB, ON-OFF indication multifunction meter with A,V, PF, Kw, Kvah, kwah function and microprocessor based release for LSIG protection, rotary handle. All out goings should have ON-OFF indication adjustable thermal magnetic release for LSI protection., rotary handle etc. </t>
  </si>
  <si>
    <t>Point</t>
  </si>
  <si>
    <t>Metre</t>
  </si>
  <si>
    <t>Meter</t>
  </si>
  <si>
    <t>Nos.</t>
  </si>
  <si>
    <t xml:space="preserve">No.  </t>
  </si>
  <si>
    <t xml:space="preserve">Set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</si>
  <si>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</si>
  <si>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</si>
  <si>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</si>
  <si>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</si>
  <si>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</si>
  <si>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</si>
  <si>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</si>
  <si>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</si>
  <si>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</si>
  <si>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</si>
  <si>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</si>
  <si>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</si>
  <si>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</si>
  <si>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</si>
  <si>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</si>
  <si>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</si>
  <si>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</si>
  <si>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</si>
  <si>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</si>
  <si>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</si>
  <si>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</si>
  <si>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</si>
  <si>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</si>
  <si>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</si>
  <si>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</si>
  <si>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</si>
  <si>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</si>
  <si>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</si>
  <si>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</si>
  <si>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</si>
  <si>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</si>
  <si>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</si>
  <si>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</si>
  <si>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</si>
  <si>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</si>
  <si>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</si>
  <si>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</si>
  <si>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</si>
  <si>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</si>
  <si>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</si>
  <si>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</si>
  <si>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</si>
  <si>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</si>
  <si>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</si>
  <si>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</si>
  <si>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</si>
  <si>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</si>
  <si>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</si>
  <si>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</si>
  <si>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</si>
  <si>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</si>
  <si>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</si>
  <si>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</si>
  <si>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</si>
  <si>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</si>
  <si>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</si>
  <si>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</si>
  <si>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</si>
  <si>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</si>
  <si>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</si>
  <si>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</si>
  <si>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</si>
  <si>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</si>
  <si>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</si>
  <si>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</si>
  <si>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</si>
  <si>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</si>
  <si>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Name of Work: Consttruction of washing room and auto clave room adjacent to Animal House (SH: Electrical Work)</t>
  </si>
  <si>
    <t>Tender Inviting Authority:  Executive Engineer (Elect.)</t>
  </si>
  <si>
    <t>Contract No:      40/Elect/2022/374                  Dated: 26.12.2022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</si>
</sst>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88"/>
  <sheetViews>
    <sheetView showGridLines="0" showZeros="0" zoomScale="75" zoomScaleNormal="75" zoomScalePageLayoutView="0" workbookViewId="0" topLeftCell="A29">
      <selection activeCell="D86" sqref="D86"/>
    </sheetView>
  </sheetViews>
  <sheetFormatPr defaultColWidth="9.140625" defaultRowHeight="15"/>
  <cols>
    <col min="1" max="1" width="14.8515625" style="28" customWidth="1"/>
    <col min="2" max="2" width="44.57421875" style="28" customWidth="1"/>
    <col min="3" max="3" width="19.8515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1"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1" t="s">
        <v>198</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75" customHeight="1">
      <c r="A5" s="81" t="s">
        <v>197</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199</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1"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9"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28.25">
      <c r="A13" s="34">
        <v>1</v>
      </c>
      <c r="B13" s="72" t="s">
        <v>55</v>
      </c>
      <c r="C13" s="35" t="s">
        <v>33</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E13" s="22">
        <v>1</v>
      </c>
      <c r="IF13" s="22" t="s">
        <v>32</v>
      </c>
      <c r="IG13" s="22" t="s">
        <v>33</v>
      </c>
      <c r="IH13" s="22">
        <v>10</v>
      </c>
      <c r="II13" s="22" t="s">
        <v>34</v>
      </c>
    </row>
    <row r="14" spans="1:243" s="21" customFormat="1" ht="28.5">
      <c r="A14" s="34">
        <v>1.1</v>
      </c>
      <c r="B14" s="72" t="s">
        <v>56</v>
      </c>
      <c r="C14" s="35" t="s">
        <v>39</v>
      </c>
      <c r="D14" s="71">
        <v>14</v>
      </c>
      <c r="E14" s="70" t="s">
        <v>124</v>
      </c>
      <c r="F14" s="71">
        <v>1618</v>
      </c>
      <c r="G14" s="23"/>
      <c r="H14" s="16"/>
      <c r="I14" s="37" t="s">
        <v>36</v>
      </c>
      <c r="J14" s="17">
        <f>IF(I14="Less(-)",-1,1)</f>
        <v>1</v>
      </c>
      <c r="K14" s="18" t="s">
        <v>46</v>
      </c>
      <c r="L14" s="18" t="s">
        <v>6</v>
      </c>
      <c r="M14" s="43"/>
      <c r="N14" s="23"/>
      <c r="O14" s="23"/>
      <c r="P14" s="44"/>
      <c r="Q14" s="23"/>
      <c r="R14" s="23"/>
      <c r="S14" s="44"/>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2">
        <f>total_amount_ba($B$2,$D$2,D14,F14,J14,K14,M14)</f>
        <v>22652</v>
      </c>
      <c r="BB14" s="68">
        <f>BA14+SUM(N14:AZ14)</f>
        <v>22652</v>
      </c>
      <c r="BC14" s="42" t="str">
        <f>SpellNumber(L14,BB14)</f>
        <v>INR  Twenty Two Thousand Six Hundred &amp; Fifty Two  Only</v>
      </c>
      <c r="IE14" s="22">
        <v>1.01</v>
      </c>
      <c r="IF14" s="22" t="s">
        <v>37</v>
      </c>
      <c r="IG14" s="22" t="s">
        <v>33</v>
      </c>
      <c r="IH14" s="22">
        <v>123.223</v>
      </c>
      <c r="II14" s="22" t="s">
        <v>35</v>
      </c>
    </row>
    <row r="15" spans="1:243" s="21" customFormat="1" ht="71.25">
      <c r="A15" s="34">
        <v>2</v>
      </c>
      <c r="B15" s="72" t="s">
        <v>57</v>
      </c>
      <c r="C15" s="35" t="s">
        <v>40</v>
      </c>
      <c r="D15" s="36"/>
      <c r="E15" s="15"/>
      <c r="F15" s="37"/>
      <c r="G15" s="16"/>
      <c r="H15" s="16"/>
      <c r="I15" s="37"/>
      <c r="J15" s="17"/>
      <c r="K15" s="18"/>
      <c r="L15" s="18"/>
      <c r="M15" s="19"/>
      <c r="N15" s="20"/>
      <c r="O15" s="20"/>
      <c r="P15" s="38"/>
      <c r="Q15" s="20"/>
      <c r="R15" s="20"/>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c r="BB15" s="41"/>
      <c r="BC15" s="42"/>
      <c r="IE15" s="22">
        <v>1.02</v>
      </c>
      <c r="IF15" s="22" t="s">
        <v>38</v>
      </c>
      <c r="IG15" s="22" t="s">
        <v>39</v>
      </c>
      <c r="IH15" s="22">
        <v>213</v>
      </c>
      <c r="II15" s="22" t="s">
        <v>35</v>
      </c>
    </row>
    <row r="16" spans="1:243" s="21" customFormat="1" ht="15">
      <c r="A16" s="34">
        <v>2.1</v>
      </c>
      <c r="B16" s="72" t="s">
        <v>58</v>
      </c>
      <c r="C16" s="35" t="s">
        <v>42</v>
      </c>
      <c r="D16" s="71">
        <v>50</v>
      </c>
      <c r="E16" s="70" t="s">
        <v>125</v>
      </c>
      <c r="F16" s="71">
        <v>121</v>
      </c>
      <c r="G16" s="23"/>
      <c r="H16" s="23"/>
      <c r="I16" s="37" t="s">
        <v>36</v>
      </c>
      <c r="J16" s="17">
        <f>IF(I16="Less(-)",-1,1)</f>
        <v>1</v>
      </c>
      <c r="K16" s="18" t="s">
        <v>46</v>
      </c>
      <c r="L16" s="18" t="s">
        <v>6</v>
      </c>
      <c r="M16" s="45"/>
      <c r="N16" s="23"/>
      <c r="O16" s="23"/>
      <c r="P16" s="44"/>
      <c r="Q16" s="23"/>
      <c r="R16" s="23"/>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2">
        <f>total_amount_ba($B$2,$D$2,D16,F16,J16,K16,M16)</f>
        <v>6050</v>
      </c>
      <c r="BB16" s="68">
        <f>BA16+SUM(N16:AZ16)</f>
        <v>6050</v>
      </c>
      <c r="BC16" s="42" t="str">
        <f>SpellNumber(L16,BB16)</f>
        <v>INR  Six Thousand  &amp;Fifty  Only</v>
      </c>
      <c r="IE16" s="22">
        <v>2</v>
      </c>
      <c r="IF16" s="22" t="s">
        <v>32</v>
      </c>
      <c r="IG16" s="22" t="s">
        <v>40</v>
      </c>
      <c r="IH16" s="22">
        <v>10</v>
      </c>
      <c r="II16" s="22" t="s">
        <v>35</v>
      </c>
    </row>
    <row r="17" spans="1:243" s="21" customFormat="1" ht="28.5">
      <c r="A17" s="34">
        <v>2.2</v>
      </c>
      <c r="B17" s="72" t="s">
        <v>59</v>
      </c>
      <c r="C17" s="35" t="s">
        <v>43</v>
      </c>
      <c r="D17" s="71">
        <v>40</v>
      </c>
      <c r="E17" s="70" t="s">
        <v>125</v>
      </c>
      <c r="F17" s="71">
        <v>181</v>
      </c>
      <c r="G17" s="23"/>
      <c r="H17" s="23"/>
      <c r="I17" s="37" t="s">
        <v>36</v>
      </c>
      <c r="J17" s="17">
        <f>IF(I17="Less(-)",-1,1)</f>
        <v>1</v>
      </c>
      <c r="K17" s="18" t="s">
        <v>46</v>
      </c>
      <c r="L17" s="18" t="s">
        <v>6</v>
      </c>
      <c r="M17" s="45"/>
      <c r="N17" s="23"/>
      <c r="O17" s="23"/>
      <c r="P17" s="44"/>
      <c r="Q17" s="23"/>
      <c r="R17" s="23"/>
      <c r="S17" s="44"/>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2">
        <f>total_amount_ba($B$2,$D$2,D17,F17,J17,K17,M17)</f>
        <v>7240</v>
      </c>
      <c r="BB17" s="68">
        <f>BA17+SUM(N17:AZ17)</f>
        <v>7240</v>
      </c>
      <c r="BC17" s="42" t="str">
        <f aca="true" t="shared" si="0" ref="BC17:BC27">SpellNumber(L17,BB17)</f>
        <v>INR  Seven Thousand Two Hundred &amp; Forty  Only</v>
      </c>
      <c r="IE17" s="22">
        <v>3</v>
      </c>
      <c r="IF17" s="22" t="s">
        <v>41</v>
      </c>
      <c r="IG17" s="22" t="s">
        <v>42</v>
      </c>
      <c r="IH17" s="22">
        <v>10</v>
      </c>
      <c r="II17" s="22" t="s">
        <v>35</v>
      </c>
    </row>
    <row r="18" spans="1:243" s="21" customFormat="1" ht="28.5">
      <c r="A18" s="34">
        <v>2.3</v>
      </c>
      <c r="B18" s="72" t="s">
        <v>60</v>
      </c>
      <c r="C18" s="35" t="s">
        <v>130</v>
      </c>
      <c r="D18" s="71">
        <v>25</v>
      </c>
      <c r="E18" s="70" t="s">
        <v>126</v>
      </c>
      <c r="F18" s="71">
        <v>459</v>
      </c>
      <c r="G18" s="23"/>
      <c r="H18" s="23"/>
      <c r="I18" s="37" t="s">
        <v>36</v>
      </c>
      <c r="J18" s="17">
        <f>IF(I18="Less(-)",-1,1)</f>
        <v>1</v>
      </c>
      <c r="K18" s="18" t="s">
        <v>46</v>
      </c>
      <c r="L18" s="18" t="s">
        <v>6</v>
      </c>
      <c r="M18" s="45"/>
      <c r="N18" s="23"/>
      <c r="O18" s="23"/>
      <c r="P18" s="44"/>
      <c r="Q18" s="23"/>
      <c r="R18" s="23"/>
      <c r="S18" s="44"/>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2">
        <f>total_amount_ba($B$2,$D$2,D18,F18,J18,K18,M18)</f>
        <v>11475</v>
      </c>
      <c r="BB18" s="68">
        <f>BA18+SUM(N18:AZ18)</f>
        <v>11475</v>
      </c>
      <c r="BC18" s="42" t="str">
        <f t="shared" si="0"/>
        <v>INR  Eleven Thousand Four Hundred &amp; Seventy Five  Only</v>
      </c>
      <c r="IE18" s="22">
        <v>1.01</v>
      </c>
      <c r="IF18" s="22" t="s">
        <v>37</v>
      </c>
      <c r="IG18" s="22" t="s">
        <v>33</v>
      </c>
      <c r="IH18" s="22">
        <v>123.223</v>
      </c>
      <c r="II18" s="22" t="s">
        <v>35</v>
      </c>
    </row>
    <row r="19" spans="1:243" s="21" customFormat="1" ht="28.5">
      <c r="A19" s="34">
        <v>2.4</v>
      </c>
      <c r="B19" s="72" t="s">
        <v>61</v>
      </c>
      <c r="C19" s="35" t="s">
        <v>131</v>
      </c>
      <c r="D19" s="71">
        <v>40</v>
      </c>
      <c r="E19" s="70" t="s">
        <v>126</v>
      </c>
      <c r="F19" s="71">
        <v>882</v>
      </c>
      <c r="G19" s="23"/>
      <c r="H19" s="23"/>
      <c r="I19" s="37" t="s">
        <v>36</v>
      </c>
      <c r="J19" s="17">
        <f>IF(I19="Less(-)",-1,1)</f>
        <v>1</v>
      </c>
      <c r="K19" s="18" t="s">
        <v>46</v>
      </c>
      <c r="L19" s="18" t="s">
        <v>6</v>
      </c>
      <c r="M19" s="45"/>
      <c r="N19" s="23"/>
      <c r="O19" s="23"/>
      <c r="P19" s="44"/>
      <c r="Q19" s="23"/>
      <c r="R19" s="23"/>
      <c r="S19" s="44"/>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46"/>
      <c r="AV19" s="39"/>
      <c r="AW19" s="39"/>
      <c r="AX19" s="39"/>
      <c r="AY19" s="39"/>
      <c r="AZ19" s="39"/>
      <c r="BA19" s="62">
        <f>total_amount_ba($B$2,$D$2,D19,F19,J19,K19,M19)</f>
        <v>35280</v>
      </c>
      <c r="BB19" s="68">
        <f>BA19+SUM(N19:AZ19)</f>
        <v>35280</v>
      </c>
      <c r="BC19" s="42" t="str">
        <f t="shared" si="0"/>
        <v>INR  Thirty Five Thousand Two Hundred &amp; Eighty  Only</v>
      </c>
      <c r="IE19" s="22">
        <v>1.02</v>
      </c>
      <c r="IF19" s="22" t="s">
        <v>38</v>
      </c>
      <c r="IG19" s="22" t="s">
        <v>39</v>
      </c>
      <c r="IH19" s="22">
        <v>213</v>
      </c>
      <c r="II19" s="22" t="s">
        <v>35</v>
      </c>
    </row>
    <row r="20" spans="1:243" s="21" customFormat="1" ht="28.5">
      <c r="A20" s="34">
        <v>2.5</v>
      </c>
      <c r="B20" s="73" t="s">
        <v>62</v>
      </c>
      <c r="C20" s="35" t="s">
        <v>132</v>
      </c>
      <c r="D20" s="71">
        <v>20</v>
      </c>
      <c r="E20" s="70" t="s">
        <v>126</v>
      </c>
      <c r="F20" s="71">
        <v>1360</v>
      </c>
      <c r="G20" s="23"/>
      <c r="H20" s="23"/>
      <c r="I20" s="37" t="s">
        <v>36</v>
      </c>
      <c r="J20" s="17">
        <f>IF(I20="Less(-)",-1,1)</f>
        <v>1</v>
      </c>
      <c r="K20" s="18" t="s">
        <v>46</v>
      </c>
      <c r="L20" s="18" t="s">
        <v>6</v>
      </c>
      <c r="M20" s="45"/>
      <c r="N20" s="23"/>
      <c r="O20" s="23"/>
      <c r="P20" s="44"/>
      <c r="Q20" s="23"/>
      <c r="R20" s="23"/>
      <c r="S20" s="44"/>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2">
        <f>total_amount_ba($B$2,$D$2,D20,F20,J20,K20,M20)</f>
        <v>27200</v>
      </c>
      <c r="BB20" s="68">
        <f>BA20+SUM(N20:AZ20)</f>
        <v>27200</v>
      </c>
      <c r="BC20" s="42" t="str">
        <f t="shared" si="0"/>
        <v>INR  Twenty Seven Thousand Two Hundred    Only</v>
      </c>
      <c r="IE20" s="22">
        <v>2</v>
      </c>
      <c r="IF20" s="22" t="s">
        <v>32</v>
      </c>
      <c r="IG20" s="22" t="s">
        <v>40</v>
      </c>
      <c r="IH20" s="22">
        <v>10</v>
      </c>
      <c r="II20" s="22" t="s">
        <v>35</v>
      </c>
    </row>
    <row r="21" spans="1:243" s="21" customFormat="1" ht="85.5">
      <c r="A21" s="34">
        <v>3</v>
      </c>
      <c r="B21" s="73" t="s">
        <v>63</v>
      </c>
      <c r="C21" s="35" t="s">
        <v>133</v>
      </c>
      <c r="D21" s="36"/>
      <c r="E21" s="15"/>
      <c r="F21" s="37"/>
      <c r="G21" s="16"/>
      <c r="H21" s="16"/>
      <c r="I21" s="37"/>
      <c r="J21" s="17"/>
      <c r="K21" s="18"/>
      <c r="L21" s="18"/>
      <c r="M21" s="19"/>
      <c r="N21" s="20"/>
      <c r="O21" s="20"/>
      <c r="P21" s="38"/>
      <c r="Q21" s="20"/>
      <c r="R21" s="20"/>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c r="BB21" s="41"/>
      <c r="BC21" s="42"/>
      <c r="IE21" s="22">
        <v>3</v>
      </c>
      <c r="IF21" s="22" t="s">
        <v>41</v>
      </c>
      <c r="IG21" s="22" t="s">
        <v>42</v>
      </c>
      <c r="IH21" s="22">
        <v>10</v>
      </c>
      <c r="II21" s="22" t="s">
        <v>35</v>
      </c>
    </row>
    <row r="22" spans="1:243" s="21" customFormat="1" ht="28.5">
      <c r="A22" s="34">
        <v>3.1</v>
      </c>
      <c r="B22" s="72" t="s">
        <v>64</v>
      </c>
      <c r="C22" s="35" t="s">
        <v>134</v>
      </c>
      <c r="D22" s="71">
        <v>30</v>
      </c>
      <c r="E22" s="70" t="s">
        <v>125</v>
      </c>
      <c r="F22" s="71">
        <v>224</v>
      </c>
      <c r="G22" s="23"/>
      <c r="H22" s="23"/>
      <c r="I22" s="37" t="s">
        <v>36</v>
      </c>
      <c r="J22" s="17">
        <f>IF(I22="Less(-)",-1,1)</f>
        <v>1</v>
      </c>
      <c r="K22" s="18" t="s">
        <v>46</v>
      </c>
      <c r="L22" s="18" t="s">
        <v>6</v>
      </c>
      <c r="M22" s="45"/>
      <c r="N22" s="23"/>
      <c r="O22" s="23"/>
      <c r="P22" s="44"/>
      <c r="Q22" s="23"/>
      <c r="R22" s="23"/>
      <c r="S22" s="44"/>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2">
        <f>total_amount_ba($B$2,$D$2,D22,F22,J22,K22,M22)</f>
        <v>6720</v>
      </c>
      <c r="BB22" s="68">
        <f>BA22+SUM(N22:AZ22)</f>
        <v>6720</v>
      </c>
      <c r="BC22" s="42" t="str">
        <f t="shared" si="0"/>
        <v>INR  Six Thousand Seven Hundred &amp; Twenty  Only</v>
      </c>
      <c r="IE22" s="22">
        <v>1.01</v>
      </c>
      <c r="IF22" s="22" t="s">
        <v>37</v>
      </c>
      <c r="IG22" s="22" t="s">
        <v>33</v>
      </c>
      <c r="IH22" s="22">
        <v>123.223</v>
      </c>
      <c r="II22" s="22" t="s">
        <v>35</v>
      </c>
    </row>
    <row r="23" spans="1:243" s="21" customFormat="1" ht="28.5">
      <c r="A23" s="34">
        <v>3.2</v>
      </c>
      <c r="B23" s="72" t="s">
        <v>65</v>
      </c>
      <c r="C23" s="35" t="s">
        <v>135</v>
      </c>
      <c r="D23" s="71">
        <v>40</v>
      </c>
      <c r="E23" s="70" t="s">
        <v>125</v>
      </c>
      <c r="F23" s="71">
        <v>286</v>
      </c>
      <c r="G23" s="23"/>
      <c r="H23" s="23"/>
      <c r="I23" s="37" t="s">
        <v>36</v>
      </c>
      <c r="J23" s="17">
        <f>IF(I23="Less(-)",-1,1)</f>
        <v>1</v>
      </c>
      <c r="K23" s="18" t="s">
        <v>46</v>
      </c>
      <c r="L23" s="18" t="s">
        <v>6</v>
      </c>
      <c r="M23" s="45"/>
      <c r="N23" s="23"/>
      <c r="O23" s="23"/>
      <c r="P23" s="44"/>
      <c r="Q23" s="23"/>
      <c r="R23" s="23"/>
      <c r="S23" s="44"/>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2">
        <f>total_amount_ba($B$2,$D$2,D23,F23,J23,K23,M23)</f>
        <v>11440</v>
      </c>
      <c r="BB23" s="68">
        <f>BA23+SUM(N23:AZ23)</f>
        <v>11440</v>
      </c>
      <c r="BC23" s="42" t="str">
        <f t="shared" si="0"/>
        <v>INR  Eleven Thousand Four Hundred &amp; Forty  Only</v>
      </c>
      <c r="IE23" s="22">
        <v>1.02</v>
      </c>
      <c r="IF23" s="22" t="s">
        <v>38</v>
      </c>
      <c r="IG23" s="22" t="s">
        <v>39</v>
      </c>
      <c r="IH23" s="22">
        <v>213</v>
      </c>
      <c r="II23" s="22" t="s">
        <v>35</v>
      </c>
    </row>
    <row r="24" spans="1:243" s="21" customFormat="1" ht="99.75">
      <c r="A24" s="34">
        <v>4</v>
      </c>
      <c r="B24" s="73" t="s">
        <v>66</v>
      </c>
      <c r="C24" s="35" t="s">
        <v>136</v>
      </c>
      <c r="D24" s="36"/>
      <c r="E24" s="15"/>
      <c r="F24" s="37"/>
      <c r="G24" s="16"/>
      <c r="H24" s="16"/>
      <c r="I24" s="37"/>
      <c r="J24" s="17"/>
      <c r="K24" s="18"/>
      <c r="L24" s="18"/>
      <c r="M24" s="19"/>
      <c r="N24" s="20"/>
      <c r="O24" s="20"/>
      <c r="P24" s="38"/>
      <c r="Q24" s="20"/>
      <c r="R24" s="20"/>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0"/>
      <c r="BB24" s="41"/>
      <c r="BC24" s="42"/>
      <c r="IE24" s="22">
        <v>2</v>
      </c>
      <c r="IF24" s="22" t="s">
        <v>32</v>
      </c>
      <c r="IG24" s="22" t="s">
        <v>40</v>
      </c>
      <c r="IH24" s="22">
        <v>10</v>
      </c>
      <c r="II24" s="22" t="s">
        <v>35</v>
      </c>
    </row>
    <row r="25" spans="1:243" s="21" customFormat="1" ht="28.5">
      <c r="A25" s="34">
        <v>4.1</v>
      </c>
      <c r="B25" s="72" t="s">
        <v>67</v>
      </c>
      <c r="C25" s="35" t="s">
        <v>137</v>
      </c>
      <c r="D25" s="71">
        <v>8</v>
      </c>
      <c r="E25" s="70" t="s">
        <v>127</v>
      </c>
      <c r="F25" s="71">
        <v>5097</v>
      </c>
      <c r="G25" s="23"/>
      <c r="H25" s="23"/>
      <c r="I25" s="37" t="s">
        <v>36</v>
      </c>
      <c r="J25" s="17">
        <f>IF(I25="Less(-)",-1,1)</f>
        <v>1</v>
      </c>
      <c r="K25" s="18" t="s">
        <v>46</v>
      </c>
      <c r="L25" s="18" t="s">
        <v>6</v>
      </c>
      <c r="M25" s="45"/>
      <c r="N25" s="23"/>
      <c r="O25" s="23"/>
      <c r="P25" s="44"/>
      <c r="Q25" s="23"/>
      <c r="R25" s="23"/>
      <c r="S25" s="44"/>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2">
        <f>total_amount_ba($B$2,$D$2,D25,F25,J25,K25,M25)</f>
        <v>40776</v>
      </c>
      <c r="BB25" s="68">
        <f>BA25+SUM(N25:AZ25)</f>
        <v>40776</v>
      </c>
      <c r="BC25" s="42" t="str">
        <f t="shared" si="0"/>
        <v>INR  Forty Thousand Seven Hundred &amp; Seventy Six  Only</v>
      </c>
      <c r="IE25" s="22">
        <v>1.01</v>
      </c>
      <c r="IF25" s="22" t="s">
        <v>37</v>
      </c>
      <c r="IG25" s="22" t="s">
        <v>33</v>
      </c>
      <c r="IH25" s="22">
        <v>123.223</v>
      </c>
      <c r="II25" s="22" t="s">
        <v>35</v>
      </c>
    </row>
    <row r="26" spans="1:243" s="21" customFormat="1" ht="114">
      <c r="A26" s="34">
        <v>5</v>
      </c>
      <c r="B26" s="72" t="s">
        <v>68</v>
      </c>
      <c r="C26" s="35" t="s">
        <v>138</v>
      </c>
      <c r="D26" s="36"/>
      <c r="E26" s="15"/>
      <c r="F26" s="37"/>
      <c r="G26" s="16"/>
      <c r="H26" s="16"/>
      <c r="I26" s="37"/>
      <c r="J26" s="17"/>
      <c r="K26" s="18"/>
      <c r="L26" s="18"/>
      <c r="M26" s="19"/>
      <c r="N26" s="20"/>
      <c r="O26" s="20"/>
      <c r="P26" s="38"/>
      <c r="Q26" s="20"/>
      <c r="R26" s="20"/>
      <c r="S26" s="38"/>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0"/>
      <c r="BB26" s="41"/>
      <c r="BC26" s="42"/>
      <c r="IE26" s="22">
        <v>1.02</v>
      </c>
      <c r="IF26" s="22" t="s">
        <v>38</v>
      </c>
      <c r="IG26" s="22" t="s">
        <v>39</v>
      </c>
      <c r="IH26" s="22">
        <v>213</v>
      </c>
      <c r="II26" s="22" t="s">
        <v>35</v>
      </c>
    </row>
    <row r="27" spans="1:243" s="21" customFormat="1" ht="15">
      <c r="A27" s="34">
        <v>5.1</v>
      </c>
      <c r="B27" s="73" t="s">
        <v>69</v>
      </c>
      <c r="C27" s="35" t="s">
        <v>139</v>
      </c>
      <c r="D27" s="71">
        <v>1</v>
      </c>
      <c r="E27" s="70" t="s">
        <v>128</v>
      </c>
      <c r="F27" s="71">
        <v>2030</v>
      </c>
      <c r="G27" s="23"/>
      <c r="H27" s="23"/>
      <c r="I27" s="37" t="s">
        <v>36</v>
      </c>
      <c r="J27" s="17">
        <f>IF(I27="Less(-)",-1,1)</f>
        <v>1</v>
      </c>
      <c r="K27" s="18" t="s">
        <v>46</v>
      </c>
      <c r="L27" s="18" t="s">
        <v>6</v>
      </c>
      <c r="M27" s="45"/>
      <c r="N27" s="23"/>
      <c r="O27" s="23"/>
      <c r="P27" s="44"/>
      <c r="Q27" s="23"/>
      <c r="R27" s="23"/>
      <c r="S27" s="44"/>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62">
        <f>total_amount_ba($B$2,$D$2,D27,F27,J27,K27,M27)</f>
        <v>2030</v>
      </c>
      <c r="BB27" s="68">
        <f>BA27+SUM(N27:AZ27)</f>
        <v>2030</v>
      </c>
      <c r="BC27" s="42" t="str">
        <f t="shared" si="0"/>
        <v>INR  Two Thousand  &amp;Thirty  Only</v>
      </c>
      <c r="IE27" s="22">
        <v>2</v>
      </c>
      <c r="IF27" s="22" t="s">
        <v>32</v>
      </c>
      <c r="IG27" s="22" t="s">
        <v>40</v>
      </c>
      <c r="IH27" s="22">
        <v>10</v>
      </c>
      <c r="II27" s="22" t="s">
        <v>35</v>
      </c>
    </row>
    <row r="28" spans="1:243" s="21" customFormat="1" ht="156.75">
      <c r="A28" s="34">
        <v>6</v>
      </c>
      <c r="B28" s="72" t="s">
        <v>70</v>
      </c>
      <c r="C28" s="35" t="s">
        <v>140</v>
      </c>
      <c r="D28" s="36"/>
      <c r="E28" s="15"/>
      <c r="F28" s="37"/>
      <c r="G28" s="16"/>
      <c r="H28" s="16"/>
      <c r="I28" s="37"/>
      <c r="J28" s="17"/>
      <c r="K28" s="18"/>
      <c r="L28" s="18"/>
      <c r="M28" s="19"/>
      <c r="N28" s="20"/>
      <c r="O28" s="20"/>
      <c r="P28" s="38"/>
      <c r="Q28" s="20"/>
      <c r="R28" s="20"/>
      <c r="S28" s="38"/>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0"/>
      <c r="BB28" s="41"/>
      <c r="BC28" s="42"/>
      <c r="IE28" s="22">
        <v>3</v>
      </c>
      <c r="IF28" s="22" t="s">
        <v>41</v>
      </c>
      <c r="IG28" s="22" t="s">
        <v>42</v>
      </c>
      <c r="IH28" s="22">
        <v>10</v>
      </c>
      <c r="II28" s="22" t="s">
        <v>35</v>
      </c>
    </row>
    <row r="29" spans="1:243" s="21" customFormat="1" ht="28.5">
      <c r="A29" s="34">
        <v>6.1</v>
      </c>
      <c r="B29" s="72" t="s">
        <v>71</v>
      </c>
      <c r="C29" s="35" t="s">
        <v>141</v>
      </c>
      <c r="D29" s="71">
        <v>1</v>
      </c>
      <c r="E29" s="70" t="s">
        <v>128</v>
      </c>
      <c r="F29" s="71">
        <v>6586</v>
      </c>
      <c r="G29" s="23"/>
      <c r="H29" s="23"/>
      <c r="I29" s="37" t="s">
        <v>36</v>
      </c>
      <c r="J29" s="17">
        <f>IF(I29="Less(-)",-1,1)</f>
        <v>1</v>
      </c>
      <c r="K29" s="18" t="s">
        <v>46</v>
      </c>
      <c r="L29" s="18" t="s">
        <v>6</v>
      </c>
      <c r="M29" s="45"/>
      <c r="N29" s="23"/>
      <c r="O29" s="23"/>
      <c r="P29" s="44"/>
      <c r="Q29" s="23"/>
      <c r="R29" s="23"/>
      <c r="S29" s="44"/>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62">
        <f>total_amount_ba($B$2,$D$2,D29,F29,J29,K29,M29)</f>
        <v>6586</v>
      </c>
      <c r="BB29" s="68">
        <f>BA29+SUM(N29:AZ29)</f>
        <v>6586</v>
      </c>
      <c r="BC29" s="42" t="str">
        <f>SpellNumber(L29,BB29)</f>
        <v>INR  Six Thousand Five Hundred &amp; Eighty Six  Only</v>
      </c>
      <c r="IE29" s="22">
        <v>3</v>
      </c>
      <c r="IF29" s="22" t="s">
        <v>41</v>
      </c>
      <c r="IG29" s="22" t="s">
        <v>42</v>
      </c>
      <c r="IH29" s="22">
        <v>10</v>
      </c>
      <c r="II29" s="22" t="s">
        <v>35</v>
      </c>
    </row>
    <row r="30" spans="1:243" s="21" customFormat="1" ht="85.5">
      <c r="A30" s="34">
        <v>7</v>
      </c>
      <c r="B30" s="72" t="s">
        <v>72</v>
      </c>
      <c r="C30" s="35" t="s">
        <v>142</v>
      </c>
      <c r="D30" s="36"/>
      <c r="E30" s="15"/>
      <c r="F30" s="37"/>
      <c r="G30" s="16"/>
      <c r="H30" s="16"/>
      <c r="I30" s="37"/>
      <c r="J30" s="17"/>
      <c r="K30" s="18"/>
      <c r="L30" s="18"/>
      <c r="M30" s="19"/>
      <c r="N30" s="20"/>
      <c r="O30" s="20"/>
      <c r="P30" s="38"/>
      <c r="Q30" s="20"/>
      <c r="R30" s="20"/>
      <c r="S30" s="38"/>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0"/>
      <c r="BB30" s="41"/>
      <c r="BC30" s="42"/>
      <c r="IE30" s="22">
        <v>1.01</v>
      </c>
      <c r="IF30" s="22" t="s">
        <v>37</v>
      </c>
      <c r="IG30" s="22" t="s">
        <v>33</v>
      </c>
      <c r="IH30" s="22">
        <v>123.223</v>
      </c>
      <c r="II30" s="22" t="s">
        <v>35</v>
      </c>
    </row>
    <row r="31" spans="1:243" s="21" customFormat="1" ht="28.5">
      <c r="A31" s="34">
        <v>7.1</v>
      </c>
      <c r="B31" s="72" t="s">
        <v>73</v>
      </c>
      <c r="C31" s="35" t="s">
        <v>143</v>
      </c>
      <c r="D31" s="71">
        <v>12</v>
      </c>
      <c r="E31" s="70" t="s">
        <v>128</v>
      </c>
      <c r="F31" s="71">
        <v>224</v>
      </c>
      <c r="G31" s="23"/>
      <c r="H31" s="23"/>
      <c r="I31" s="37" t="s">
        <v>36</v>
      </c>
      <c r="J31" s="17">
        <f aca="true" t="shared" si="1" ref="J31:J36">IF(I31="Less(-)",-1,1)</f>
        <v>1</v>
      </c>
      <c r="K31" s="18" t="s">
        <v>46</v>
      </c>
      <c r="L31" s="18" t="s">
        <v>6</v>
      </c>
      <c r="M31" s="45"/>
      <c r="N31" s="23"/>
      <c r="O31" s="23"/>
      <c r="P31" s="44"/>
      <c r="Q31" s="23"/>
      <c r="R31" s="23"/>
      <c r="S31" s="44"/>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46"/>
      <c r="AV31" s="39"/>
      <c r="AW31" s="39"/>
      <c r="AX31" s="39"/>
      <c r="AY31" s="39"/>
      <c r="AZ31" s="39"/>
      <c r="BA31" s="62">
        <f aca="true" t="shared" si="2" ref="BA31:BA36">total_amount_ba($B$2,$D$2,D31,F31,J31,K31,M31)</f>
        <v>2688</v>
      </c>
      <c r="BB31" s="68">
        <f>BA31+SUM(N31:AZ31)</f>
        <v>2688</v>
      </c>
      <c r="BC31" s="42" t="str">
        <f>SpellNumber(L31,BB31)</f>
        <v>INR  Two Thousand Six Hundred &amp; Eighty Eight  Only</v>
      </c>
      <c r="IE31" s="22">
        <v>1.02</v>
      </c>
      <c r="IF31" s="22" t="s">
        <v>38</v>
      </c>
      <c r="IG31" s="22" t="s">
        <v>39</v>
      </c>
      <c r="IH31" s="22">
        <v>213</v>
      </c>
      <c r="II31" s="22" t="s">
        <v>35</v>
      </c>
    </row>
    <row r="32" spans="1:243" s="21" customFormat="1" ht="23.25" customHeight="1">
      <c r="A32" s="34">
        <v>7.2</v>
      </c>
      <c r="B32" s="73" t="s">
        <v>74</v>
      </c>
      <c r="C32" s="35" t="s">
        <v>144</v>
      </c>
      <c r="D32" s="71">
        <v>3</v>
      </c>
      <c r="E32" s="70" t="s">
        <v>127</v>
      </c>
      <c r="F32" s="71">
        <v>650</v>
      </c>
      <c r="G32" s="23"/>
      <c r="H32" s="23"/>
      <c r="I32" s="37" t="s">
        <v>36</v>
      </c>
      <c r="J32" s="17">
        <f t="shared" si="1"/>
        <v>1</v>
      </c>
      <c r="K32" s="18" t="s">
        <v>46</v>
      </c>
      <c r="L32" s="18" t="s">
        <v>6</v>
      </c>
      <c r="M32" s="45"/>
      <c r="N32" s="23"/>
      <c r="O32" s="23"/>
      <c r="P32" s="44"/>
      <c r="Q32" s="23"/>
      <c r="R32" s="23"/>
      <c r="S32" s="44"/>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62">
        <f t="shared" si="2"/>
        <v>1950</v>
      </c>
      <c r="BB32" s="68">
        <f>BA32+SUM(N32:AZ32)</f>
        <v>1950</v>
      </c>
      <c r="BC32" s="42" t="str">
        <f>SpellNumber(L32,BB32)</f>
        <v>INR  One Thousand Nine Hundred &amp; Fifty  Only</v>
      </c>
      <c r="IE32" s="22">
        <v>2</v>
      </c>
      <c r="IF32" s="22" t="s">
        <v>32</v>
      </c>
      <c r="IG32" s="22" t="s">
        <v>40</v>
      </c>
      <c r="IH32" s="22">
        <v>10</v>
      </c>
      <c r="II32" s="22" t="s">
        <v>35</v>
      </c>
    </row>
    <row r="33" spans="1:243" s="21" customFormat="1" ht="28.5">
      <c r="A33" s="34">
        <v>7.3</v>
      </c>
      <c r="B33" s="73" t="s">
        <v>75</v>
      </c>
      <c r="C33" s="35" t="s">
        <v>145</v>
      </c>
      <c r="D33" s="71">
        <v>1</v>
      </c>
      <c r="E33" s="70" t="s">
        <v>127</v>
      </c>
      <c r="F33" s="71">
        <v>1376</v>
      </c>
      <c r="G33" s="23"/>
      <c r="H33" s="23"/>
      <c r="I33" s="37" t="s">
        <v>36</v>
      </c>
      <c r="J33" s="17">
        <f t="shared" si="1"/>
        <v>1</v>
      </c>
      <c r="K33" s="18" t="s">
        <v>46</v>
      </c>
      <c r="L33" s="18" t="s">
        <v>6</v>
      </c>
      <c r="M33" s="45"/>
      <c r="N33" s="23"/>
      <c r="O33" s="23"/>
      <c r="P33" s="44"/>
      <c r="Q33" s="23"/>
      <c r="R33" s="23"/>
      <c r="S33" s="44"/>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62">
        <f t="shared" si="2"/>
        <v>1376</v>
      </c>
      <c r="BB33" s="68">
        <f>BA33+SUM(N33:AZ33)</f>
        <v>1376</v>
      </c>
      <c r="BC33" s="42" t="str">
        <f>SpellNumber(L33,BB33)</f>
        <v>INR  One Thousand Three Hundred &amp; Seventy Six  Only</v>
      </c>
      <c r="IE33" s="22">
        <v>3</v>
      </c>
      <c r="IF33" s="22" t="s">
        <v>41</v>
      </c>
      <c r="IG33" s="22" t="s">
        <v>42</v>
      </c>
      <c r="IH33" s="22">
        <v>10</v>
      </c>
      <c r="II33" s="22" t="s">
        <v>35</v>
      </c>
    </row>
    <row r="34" spans="1:243" s="21" customFormat="1" ht="28.5">
      <c r="A34" s="34">
        <v>7.4</v>
      </c>
      <c r="B34" s="72" t="s">
        <v>76</v>
      </c>
      <c r="C34" s="35" t="s">
        <v>146</v>
      </c>
      <c r="D34" s="71">
        <v>3</v>
      </c>
      <c r="E34" s="70" t="s">
        <v>127</v>
      </c>
      <c r="F34" s="71">
        <v>2127</v>
      </c>
      <c r="G34" s="23"/>
      <c r="H34" s="23"/>
      <c r="I34" s="37" t="s">
        <v>36</v>
      </c>
      <c r="J34" s="17">
        <f t="shared" si="1"/>
        <v>1</v>
      </c>
      <c r="K34" s="18" t="s">
        <v>46</v>
      </c>
      <c r="L34" s="18" t="s">
        <v>6</v>
      </c>
      <c r="M34" s="45"/>
      <c r="N34" s="23"/>
      <c r="O34" s="23"/>
      <c r="P34" s="44"/>
      <c r="Q34" s="23"/>
      <c r="R34" s="23"/>
      <c r="S34" s="44"/>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62">
        <f t="shared" si="2"/>
        <v>6381</v>
      </c>
      <c r="BB34" s="68">
        <f>BA34+SUM(N34:AZ34)</f>
        <v>6381</v>
      </c>
      <c r="BC34" s="42" t="str">
        <f>SpellNumber(L34,BB34)</f>
        <v>INR  Six Thousand Three Hundred &amp; Eighty One  Only</v>
      </c>
      <c r="IE34" s="22">
        <v>1.01</v>
      </c>
      <c r="IF34" s="22" t="s">
        <v>37</v>
      </c>
      <c r="IG34" s="22" t="s">
        <v>33</v>
      </c>
      <c r="IH34" s="22">
        <v>123.223</v>
      </c>
      <c r="II34" s="22" t="s">
        <v>35</v>
      </c>
    </row>
    <row r="35" spans="1:243" s="21" customFormat="1" ht="28.5">
      <c r="A35" s="34">
        <v>7.5</v>
      </c>
      <c r="B35" s="72" t="s">
        <v>77</v>
      </c>
      <c r="C35" s="35" t="s">
        <v>147</v>
      </c>
      <c r="D35" s="71">
        <v>3</v>
      </c>
      <c r="E35" s="70" t="s">
        <v>127</v>
      </c>
      <c r="F35" s="71">
        <v>2727</v>
      </c>
      <c r="G35" s="23"/>
      <c r="H35" s="23"/>
      <c r="I35" s="37" t="s">
        <v>36</v>
      </c>
      <c r="J35" s="17">
        <f t="shared" si="1"/>
        <v>1</v>
      </c>
      <c r="K35" s="18" t="s">
        <v>46</v>
      </c>
      <c r="L35" s="18" t="s">
        <v>6</v>
      </c>
      <c r="M35" s="45"/>
      <c r="N35" s="23"/>
      <c r="O35" s="23"/>
      <c r="P35" s="44"/>
      <c r="Q35" s="23"/>
      <c r="R35" s="23"/>
      <c r="S35" s="44"/>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62">
        <f t="shared" si="2"/>
        <v>8181</v>
      </c>
      <c r="BB35" s="68">
        <f>BA35+SUM(N35:AZ35)</f>
        <v>8181</v>
      </c>
      <c r="BC35" s="42" t="str">
        <f>SpellNumber(L35,BB35)</f>
        <v>INR  Eight Thousand One Hundred &amp; Eighty One  Only</v>
      </c>
      <c r="IE35" s="22">
        <v>1.02</v>
      </c>
      <c r="IF35" s="22" t="s">
        <v>38</v>
      </c>
      <c r="IG35" s="22" t="s">
        <v>39</v>
      </c>
      <c r="IH35" s="22">
        <v>213</v>
      </c>
      <c r="II35" s="22" t="s">
        <v>35</v>
      </c>
    </row>
    <row r="36" spans="1:243" s="21" customFormat="1" ht="42.75">
      <c r="A36" s="34">
        <v>8</v>
      </c>
      <c r="B36" s="73" t="s">
        <v>78</v>
      </c>
      <c r="C36" s="35" t="s">
        <v>148</v>
      </c>
      <c r="D36" s="71">
        <v>2</v>
      </c>
      <c r="E36" s="70" t="s">
        <v>127</v>
      </c>
      <c r="F36" s="71">
        <v>825</v>
      </c>
      <c r="G36" s="23"/>
      <c r="H36" s="23"/>
      <c r="I36" s="37" t="s">
        <v>36</v>
      </c>
      <c r="J36" s="17">
        <f t="shared" si="1"/>
        <v>1</v>
      </c>
      <c r="K36" s="18" t="s">
        <v>46</v>
      </c>
      <c r="L36" s="18" t="s">
        <v>6</v>
      </c>
      <c r="M36" s="45"/>
      <c r="N36" s="23"/>
      <c r="O36" s="23"/>
      <c r="P36" s="44"/>
      <c r="Q36" s="23"/>
      <c r="R36" s="23"/>
      <c r="S36" s="44"/>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62">
        <f t="shared" si="2"/>
        <v>1650</v>
      </c>
      <c r="BB36" s="68">
        <f aca="true" t="shared" si="3" ref="BB36:BB59">BA36+SUM(N36:AZ36)</f>
        <v>1650</v>
      </c>
      <c r="BC36" s="42" t="str">
        <f aca="true" t="shared" si="4" ref="BC36:BC59">SpellNumber(L36,BB36)</f>
        <v>INR  One Thousand Six Hundred &amp; Fifty  Only</v>
      </c>
      <c r="IE36" s="22">
        <v>2</v>
      </c>
      <c r="IF36" s="22" t="s">
        <v>32</v>
      </c>
      <c r="IG36" s="22" t="s">
        <v>40</v>
      </c>
      <c r="IH36" s="22">
        <v>10</v>
      </c>
      <c r="II36" s="22" t="s">
        <v>35</v>
      </c>
    </row>
    <row r="37" spans="1:243" s="21" customFormat="1" ht="71.25">
      <c r="A37" s="34">
        <v>9</v>
      </c>
      <c r="B37" s="72" t="s">
        <v>79</v>
      </c>
      <c r="C37" s="35" t="s">
        <v>149</v>
      </c>
      <c r="D37" s="36"/>
      <c r="E37" s="15"/>
      <c r="F37" s="37"/>
      <c r="G37" s="16"/>
      <c r="H37" s="16"/>
      <c r="I37" s="37"/>
      <c r="J37" s="17"/>
      <c r="K37" s="18"/>
      <c r="L37" s="18"/>
      <c r="M37" s="19"/>
      <c r="N37" s="20"/>
      <c r="O37" s="20"/>
      <c r="P37" s="38"/>
      <c r="Q37" s="20"/>
      <c r="R37" s="20"/>
      <c r="S37" s="38"/>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c r="BB37" s="41"/>
      <c r="BC37" s="42"/>
      <c r="IE37" s="22">
        <v>1.01</v>
      </c>
      <c r="IF37" s="22" t="s">
        <v>37</v>
      </c>
      <c r="IG37" s="22" t="s">
        <v>33</v>
      </c>
      <c r="IH37" s="22">
        <v>123.223</v>
      </c>
      <c r="II37" s="22" t="s">
        <v>35</v>
      </c>
    </row>
    <row r="38" spans="1:243" s="21" customFormat="1" ht="20.25" customHeight="1">
      <c r="A38" s="34">
        <v>9.1</v>
      </c>
      <c r="B38" s="72" t="s">
        <v>80</v>
      </c>
      <c r="C38" s="35" t="s">
        <v>150</v>
      </c>
      <c r="D38" s="71">
        <v>4</v>
      </c>
      <c r="E38" s="70" t="s">
        <v>128</v>
      </c>
      <c r="F38" s="71">
        <v>90</v>
      </c>
      <c r="G38" s="23"/>
      <c r="H38" s="23"/>
      <c r="I38" s="37" t="s">
        <v>36</v>
      </c>
      <c r="J38" s="17">
        <f>IF(I38="Less(-)",-1,1)</f>
        <v>1</v>
      </c>
      <c r="K38" s="18" t="s">
        <v>46</v>
      </c>
      <c r="L38" s="18" t="s">
        <v>6</v>
      </c>
      <c r="M38" s="45"/>
      <c r="N38" s="23"/>
      <c r="O38" s="23"/>
      <c r="P38" s="44"/>
      <c r="Q38" s="23"/>
      <c r="R38" s="23"/>
      <c r="S38" s="44"/>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62">
        <f>total_amount_ba($B$2,$D$2,D38,F38,J38,K38,M38)</f>
        <v>360</v>
      </c>
      <c r="BB38" s="68">
        <f t="shared" si="3"/>
        <v>360</v>
      </c>
      <c r="BC38" s="42" t="str">
        <f t="shared" si="4"/>
        <v>INR  Three Hundred &amp; Sixty  Only</v>
      </c>
      <c r="IE38" s="22">
        <v>1.02</v>
      </c>
      <c r="IF38" s="22" t="s">
        <v>38</v>
      </c>
      <c r="IG38" s="22" t="s">
        <v>39</v>
      </c>
      <c r="IH38" s="22">
        <v>213</v>
      </c>
      <c r="II38" s="22" t="s">
        <v>35</v>
      </c>
    </row>
    <row r="39" spans="1:243" s="21" customFormat="1" ht="23.25" customHeight="1">
      <c r="A39" s="34">
        <v>9.2</v>
      </c>
      <c r="B39" s="73" t="s">
        <v>81</v>
      </c>
      <c r="C39" s="35" t="s">
        <v>151</v>
      </c>
      <c r="D39" s="71">
        <v>14</v>
      </c>
      <c r="E39" s="70" t="s">
        <v>128</v>
      </c>
      <c r="F39" s="71">
        <v>137</v>
      </c>
      <c r="G39" s="23"/>
      <c r="H39" s="23"/>
      <c r="I39" s="37" t="s">
        <v>36</v>
      </c>
      <c r="J39" s="17">
        <f>IF(I39="Less(-)",-1,1)</f>
        <v>1</v>
      </c>
      <c r="K39" s="18" t="s">
        <v>46</v>
      </c>
      <c r="L39" s="18" t="s">
        <v>6</v>
      </c>
      <c r="M39" s="45"/>
      <c r="N39" s="23"/>
      <c r="O39" s="23"/>
      <c r="P39" s="44"/>
      <c r="Q39" s="23"/>
      <c r="R39" s="23"/>
      <c r="S39" s="44"/>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62">
        <f>total_amount_ba($B$2,$D$2,D39,F39,J39,K39,M39)</f>
        <v>1918</v>
      </c>
      <c r="BB39" s="68">
        <f t="shared" si="3"/>
        <v>1918</v>
      </c>
      <c r="BC39" s="42" t="str">
        <f t="shared" si="4"/>
        <v>INR  One Thousand Nine Hundred &amp; Eighteen  Only</v>
      </c>
      <c r="IE39" s="22">
        <v>2</v>
      </c>
      <c r="IF39" s="22" t="s">
        <v>32</v>
      </c>
      <c r="IG39" s="22" t="s">
        <v>40</v>
      </c>
      <c r="IH39" s="22">
        <v>10</v>
      </c>
      <c r="II39" s="22" t="s">
        <v>35</v>
      </c>
    </row>
    <row r="40" spans="1:243" s="21" customFormat="1" ht="21.75" customHeight="1">
      <c r="A40" s="34">
        <v>9.3</v>
      </c>
      <c r="B40" s="72" t="s">
        <v>82</v>
      </c>
      <c r="C40" s="35" t="s">
        <v>152</v>
      </c>
      <c r="D40" s="71">
        <v>4</v>
      </c>
      <c r="E40" s="70" t="s">
        <v>128</v>
      </c>
      <c r="F40" s="71">
        <v>107</v>
      </c>
      <c r="G40" s="23"/>
      <c r="H40" s="47"/>
      <c r="I40" s="37" t="s">
        <v>36</v>
      </c>
      <c r="J40" s="17">
        <f>IF(I40="Less(-)",-1,1)</f>
        <v>1</v>
      </c>
      <c r="K40" s="18" t="s">
        <v>46</v>
      </c>
      <c r="L40" s="18" t="s">
        <v>6</v>
      </c>
      <c r="M40" s="45"/>
      <c r="N40" s="23"/>
      <c r="O40" s="23"/>
      <c r="P40" s="44"/>
      <c r="Q40" s="23"/>
      <c r="R40" s="23"/>
      <c r="S40" s="44"/>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62">
        <f>total_amount_ba($B$2,$D$2,D40,F40,J40,K40,M40)</f>
        <v>428</v>
      </c>
      <c r="BB40" s="68">
        <f t="shared" si="3"/>
        <v>428</v>
      </c>
      <c r="BC40" s="42" t="str">
        <f t="shared" si="4"/>
        <v>INR  Four Hundred &amp; Twenty Eight  Only</v>
      </c>
      <c r="IE40" s="22">
        <v>3</v>
      </c>
      <c r="IF40" s="22" t="s">
        <v>41</v>
      </c>
      <c r="IG40" s="22" t="s">
        <v>42</v>
      </c>
      <c r="IH40" s="22">
        <v>10</v>
      </c>
      <c r="II40" s="22" t="s">
        <v>35</v>
      </c>
    </row>
    <row r="41" spans="1:243" s="21" customFormat="1" ht="28.5">
      <c r="A41" s="34">
        <v>9.4</v>
      </c>
      <c r="B41" s="72" t="s">
        <v>83</v>
      </c>
      <c r="C41" s="35" t="s">
        <v>153</v>
      </c>
      <c r="D41" s="71">
        <v>14</v>
      </c>
      <c r="E41" s="70" t="s">
        <v>128</v>
      </c>
      <c r="F41" s="71">
        <v>173</v>
      </c>
      <c r="G41" s="23"/>
      <c r="H41" s="23"/>
      <c r="I41" s="37" t="s">
        <v>36</v>
      </c>
      <c r="J41" s="17">
        <f aca="true" t="shared" si="5" ref="J41:J48">IF(I41="Less(-)",-1,1)</f>
        <v>1</v>
      </c>
      <c r="K41" s="18" t="s">
        <v>46</v>
      </c>
      <c r="L41" s="18" t="s">
        <v>6</v>
      </c>
      <c r="M41" s="45"/>
      <c r="N41" s="23"/>
      <c r="O41" s="23"/>
      <c r="P41" s="44"/>
      <c r="Q41" s="23"/>
      <c r="R41" s="23"/>
      <c r="S41" s="44"/>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62">
        <f aca="true" t="shared" si="6" ref="BA41:BA48">total_amount_ba($B$2,$D$2,D41,F41,J41,K41,M41)</f>
        <v>2422</v>
      </c>
      <c r="BB41" s="68">
        <f t="shared" si="3"/>
        <v>2422</v>
      </c>
      <c r="BC41" s="42" t="str">
        <f t="shared" si="4"/>
        <v>INR  Two Thousand Four Hundred &amp; Twenty Two  Only</v>
      </c>
      <c r="IE41" s="22">
        <v>3</v>
      </c>
      <c r="IF41" s="22" t="s">
        <v>41</v>
      </c>
      <c r="IG41" s="22" t="s">
        <v>42</v>
      </c>
      <c r="IH41" s="22">
        <v>10</v>
      </c>
      <c r="II41" s="22" t="s">
        <v>35</v>
      </c>
    </row>
    <row r="42" spans="1:243" s="21" customFormat="1" ht="57">
      <c r="A42" s="34">
        <v>10</v>
      </c>
      <c r="B42" s="72" t="s">
        <v>84</v>
      </c>
      <c r="C42" s="35" t="s">
        <v>154</v>
      </c>
      <c r="D42" s="36"/>
      <c r="E42" s="15"/>
      <c r="F42" s="37"/>
      <c r="G42" s="16"/>
      <c r="H42" s="16"/>
      <c r="I42" s="37"/>
      <c r="J42" s="17"/>
      <c r="K42" s="18"/>
      <c r="L42" s="18"/>
      <c r="M42" s="19"/>
      <c r="N42" s="20"/>
      <c r="O42" s="20"/>
      <c r="P42" s="38"/>
      <c r="Q42" s="20"/>
      <c r="R42" s="20"/>
      <c r="S42" s="38"/>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40"/>
      <c r="BB42" s="41"/>
      <c r="BC42" s="42"/>
      <c r="IE42" s="22">
        <v>1.01</v>
      </c>
      <c r="IF42" s="22" t="s">
        <v>37</v>
      </c>
      <c r="IG42" s="22" t="s">
        <v>33</v>
      </c>
      <c r="IH42" s="22">
        <v>123.223</v>
      </c>
      <c r="II42" s="22" t="s">
        <v>35</v>
      </c>
    </row>
    <row r="43" spans="1:243" s="21" customFormat="1" ht="28.5">
      <c r="A43" s="34">
        <v>10.1</v>
      </c>
      <c r="B43" s="72" t="s">
        <v>85</v>
      </c>
      <c r="C43" s="35" t="s">
        <v>155</v>
      </c>
      <c r="D43" s="71">
        <v>9</v>
      </c>
      <c r="E43" s="70" t="s">
        <v>128</v>
      </c>
      <c r="F43" s="71">
        <v>352</v>
      </c>
      <c r="G43" s="23"/>
      <c r="H43" s="23"/>
      <c r="I43" s="37" t="s">
        <v>36</v>
      </c>
      <c r="J43" s="17">
        <f t="shared" si="5"/>
        <v>1</v>
      </c>
      <c r="K43" s="18" t="s">
        <v>46</v>
      </c>
      <c r="L43" s="18" t="s">
        <v>6</v>
      </c>
      <c r="M43" s="45"/>
      <c r="N43" s="23"/>
      <c r="O43" s="23"/>
      <c r="P43" s="44"/>
      <c r="Q43" s="23"/>
      <c r="R43" s="23"/>
      <c r="S43" s="44"/>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46"/>
      <c r="AV43" s="39"/>
      <c r="AW43" s="39"/>
      <c r="AX43" s="39"/>
      <c r="AY43" s="39"/>
      <c r="AZ43" s="39"/>
      <c r="BA43" s="62">
        <f t="shared" si="6"/>
        <v>3168</v>
      </c>
      <c r="BB43" s="68">
        <f t="shared" si="3"/>
        <v>3168</v>
      </c>
      <c r="BC43" s="42" t="str">
        <f t="shared" si="4"/>
        <v>INR  Three Thousand One Hundred &amp; Sixty Eight  Only</v>
      </c>
      <c r="IE43" s="22">
        <v>1.02</v>
      </c>
      <c r="IF43" s="22" t="s">
        <v>38</v>
      </c>
      <c r="IG43" s="22" t="s">
        <v>39</v>
      </c>
      <c r="IH43" s="22">
        <v>213</v>
      </c>
      <c r="II43" s="22" t="s">
        <v>35</v>
      </c>
    </row>
    <row r="44" spans="1:243" s="21" customFormat="1" ht="270.75">
      <c r="A44" s="34">
        <v>11</v>
      </c>
      <c r="B44" s="73" t="s">
        <v>86</v>
      </c>
      <c r="C44" s="35" t="s">
        <v>156</v>
      </c>
      <c r="D44" s="71">
        <v>2</v>
      </c>
      <c r="E44" s="70" t="s">
        <v>127</v>
      </c>
      <c r="F44" s="71">
        <v>2393</v>
      </c>
      <c r="G44" s="23"/>
      <c r="H44" s="23"/>
      <c r="I44" s="37" t="s">
        <v>36</v>
      </c>
      <c r="J44" s="17">
        <f t="shared" si="5"/>
        <v>1</v>
      </c>
      <c r="K44" s="18" t="s">
        <v>46</v>
      </c>
      <c r="L44" s="18" t="s">
        <v>6</v>
      </c>
      <c r="M44" s="45"/>
      <c r="N44" s="23"/>
      <c r="O44" s="23"/>
      <c r="P44" s="44"/>
      <c r="Q44" s="23"/>
      <c r="R44" s="23"/>
      <c r="S44" s="44"/>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62">
        <f t="shared" si="6"/>
        <v>4786</v>
      </c>
      <c r="BB44" s="68">
        <f t="shared" si="3"/>
        <v>4786</v>
      </c>
      <c r="BC44" s="42" t="str">
        <f t="shared" si="4"/>
        <v>INR  Four Thousand Seven Hundred &amp; Eighty Six  Only</v>
      </c>
      <c r="IE44" s="22">
        <v>2</v>
      </c>
      <c r="IF44" s="22" t="s">
        <v>32</v>
      </c>
      <c r="IG44" s="22" t="s">
        <v>40</v>
      </c>
      <c r="IH44" s="22">
        <v>10</v>
      </c>
      <c r="II44" s="22" t="s">
        <v>35</v>
      </c>
    </row>
    <row r="45" spans="1:243" s="21" customFormat="1" ht="71.25">
      <c r="A45" s="34">
        <v>12</v>
      </c>
      <c r="B45" s="73" t="s">
        <v>87</v>
      </c>
      <c r="C45" s="35" t="s">
        <v>157</v>
      </c>
      <c r="D45" s="36"/>
      <c r="E45" s="15"/>
      <c r="F45" s="37"/>
      <c r="G45" s="16"/>
      <c r="H45" s="16"/>
      <c r="I45" s="37"/>
      <c r="J45" s="17"/>
      <c r="K45" s="18"/>
      <c r="L45" s="18"/>
      <c r="M45" s="19"/>
      <c r="N45" s="20"/>
      <c r="O45" s="20"/>
      <c r="P45" s="38"/>
      <c r="Q45" s="20"/>
      <c r="R45" s="20"/>
      <c r="S45" s="38"/>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40"/>
      <c r="BB45" s="41"/>
      <c r="BC45" s="42"/>
      <c r="IE45" s="22">
        <v>3</v>
      </c>
      <c r="IF45" s="22" t="s">
        <v>41</v>
      </c>
      <c r="IG45" s="22" t="s">
        <v>42</v>
      </c>
      <c r="IH45" s="22">
        <v>10</v>
      </c>
      <c r="II45" s="22" t="s">
        <v>35</v>
      </c>
    </row>
    <row r="46" spans="1:243" s="21" customFormat="1" ht="28.5">
      <c r="A46" s="34">
        <v>12.1</v>
      </c>
      <c r="B46" s="72" t="s">
        <v>88</v>
      </c>
      <c r="C46" s="35" t="s">
        <v>158</v>
      </c>
      <c r="D46" s="71">
        <v>2</v>
      </c>
      <c r="E46" s="70" t="s">
        <v>127</v>
      </c>
      <c r="F46" s="71">
        <v>5765</v>
      </c>
      <c r="G46" s="23"/>
      <c r="H46" s="23"/>
      <c r="I46" s="37" t="s">
        <v>36</v>
      </c>
      <c r="J46" s="17">
        <f t="shared" si="5"/>
        <v>1</v>
      </c>
      <c r="K46" s="18" t="s">
        <v>46</v>
      </c>
      <c r="L46" s="18" t="s">
        <v>6</v>
      </c>
      <c r="M46" s="45"/>
      <c r="N46" s="23"/>
      <c r="O46" s="23"/>
      <c r="P46" s="44"/>
      <c r="Q46" s="23"/>
      <c r="R46" s="23"/>
      <c r="S46" s="44"/>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62">
        <f t="shared" si="6"/>
        <v>11530</v>
      </c>
      <c r="BB46" s="68">
        <f t="shared" si="3"/>
        <v>11530</v>
      </c>
      <c r="BC46" s="42" t="str">
        <f t="shared" si="4"/>
        <v>INR  Eleven Thousand Five Hundred &amp; Thirty  Only</v>
      </c>
      <c r="IE46" s="22">
        <v>1.01</v>
      </c>
      <c r="IF46" s="22" t="s">
        <v>37</v>
      </c>
      <c r="IG46" s="22" t="s">
        <v>33</v>
      </c>
      <c r="IH46" s="22">
        <v>123.223</v>
      </c>
      <c r="II46" s="22" t="s">
        <v>35</v>
      </c>
    </row>
    <row r="47" spans="1:243" s="21" customFormat="1" ht="42.75">
      <c r="A47" s="34">
        <v>13</v>
      </c>
      <c r="B47" s="72" t="s">
        <v>89</v>
      </c>
      <c r="C47" s="35" t="s">
        <v>159</v>
      </c>
      <c r="D47" s="36"/>
      <c r="E47" s="15"/>
      <c r="F47" s="37"/>
      <c r="G47" s="16"/>
      <c r="H47" s="16"/>
      <c r="I47" s="37"/>
      <c r="J47" s="17"/>
      <c r="K47" s="18"/>
      <c r="L47" s="18"/>
      <c r="M47" s="19"/>
      <c r="N47" s="20"/>
      <c r="O47" s="20"/>
      <c r="P47" s="38"/>
      <c r="Q47" s="20"/>
      <c r="R47" s="20"/>
      <c r="S47" s="38"/>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40"/>
      <c r="BB47" s="41"/>
      <c r="BC47" s="42"/>
      <c r="IE47" s="22">
        <v>1.02</v>
      </c>
      <c r="IF47" s="22" t="s">
        <v>38</v>
      </c>
      <c r="IG47" s="22" t="s">
        <v>39</v>
      </c>
      <c r="IH47" s="22">
        <v>213</v>
      </c>
      <c r="II47" s="22" t="s">
        <v>35</v>
      </c>
    </row>
    <row r="48" spans="1:243" s="21" customFormat="1" ht="28.5">
      <c r="A48" s="34">
        <v>13.1</v>
      </c>
      <c r="B48" s="73" t="s">
        <v>90</v>
      </c>
      <c r="C48" s="35" t="s">
        <v>160</v>
      </c>
      <c r="D48" s="71">
        <v>2</v>
      </c>
      <c r="E48" s="70" t="s">
        <v>127</v>
      </c>
      <c r="F48" s="71">
        <v>943</v>
      </c>
      <c r="G48" s="23"/>
      <c r="H48" s="23"/>
      <c r="I48" s="37" t="s">
        <v>36</v>
      </c>
      <c r="J48" s="17">
        <f t="shared" si="5"/>
        <v>1</v>
      </c>
      <c r="K48" s="18" t="s">
        <v>46</v>
      </c>
      <c r="L48" s="18" t="s">
        <v>6</v>
      </c>
      <c r="M48" s="45"/>
      <c r="N48" s="23"/>
      <c r="O48" s="23"/>
      <c r="P48" s="44"/>
      <c r="Q48" s="23"/>
      <c r="R48" s="23"/>
      <c r="S48" s="44"/>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62">
        <f t="shared" si="6"/>
        <v>1886</v>
      </c>
      <c r="BB48" s="68">
        <f t="shared" si="3"/>
        <v>1886</v>
      </c>
      <c r="BC48" s="42" t="str">
        <f t="shared" si="4"/>
        <v>INR  One Thousand Eight Hundred &amp; Eighty Six  Only</v>
      </c>
      <c r="IE48" s="22">
        <v>2</v>
      </c>
      <c r="IF48" s="22" t="s">
        <v>32</v>
      </c>
      <c r="IG48" s="22" t="s">
        <v>40</v>
      </c>
      <c r="IH48" s="22">
        <v>10</v>
      </c>
      <c r="II48" s="22" t="s">
        <v>35</v>
      </c>
    </row>
    <row r="49" spans="1:243" s="21" customFormat="1" ht="71.25">
      <c r="A49" s="34">
        <v>14</v>
      </c>
      <c r="B49" s="72" t="s">
        <v>91</v>
      </c>
      <c r="C49" s="35" t="s">
        <v>161</v>
      </c>
      <c r="D49" s="36"/>
      <c r="E49" s="15"/>
      <c r="F49" s="37"/>
      <c r="G49" s="16"/>
      <c r="H49" s="16"/>
      <c r="I49" s="37"/>
      <c r="J49" s="17"/>
      <c r="K49" s="18"/>
      <c r="L49" s="18"/>
      <c r="M49" s="19"/>
      <c r="N49" s="20"/>
      <c r="O49" s="20"/>
      <c r="P49" s="38"/>
      <c r="Q49" s="20"/>
      <c r="R49" s="20"/>
      <c r="S49" s="38"/>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40"/>
      <c r="BB49" s="41"/>
      <c r="BC49" s="42"/>
      <c r="IE49" s="22">
        <v>1.01</v>
      </c>
      <c r="IF49" s="22" t="s">
        <v>37</v>
      </c>
      <c r="IG49" s="22" t="s">
        <v>33</v>
      </c>
      <c r="IH49" s="22">
        <v>123.223</v>
      </c>
      <c r="II49" s="22" t="s">
        <v>35</v>
      </c>
    </row>
    <row r="50" spans="1:243" s="21" customFormat="1" ht="28.5">
      <c r="A50" s="34">
        <v>14.1</v>
      </c>
      <c r="B50" s="72" t="s">
        <v>92</v>
      </c>
      <c r="C50" s="35" t="s">
        <v>162</v>
      </c>
      <c r="D50" s="71">
        <v>24</v>
      </c>
      <c r="E50" s="70" t="s">
        <v>125</v>
      </c>
      <c r="F50" s="71">
        <v>1583</v>
      </c>
      <c r="G50" s="23"/>
      <c r="H50" s="23"/>
      <c r="I50" s="37" t="s">
        <v>36</v>
      </c>
      <c r="J50" s="17">
        <f>IF(I50="Less(-)",-1,1)</f>
        <v>1</v>
      </c>
      <c r="K50" s="18" t="s">
        <v>46</v>
      </c>
      <c r="L50" s="18" t="s">
        <v>6</v>
      </c>
      <c r="M50" s="45"/>
      <c r="N50" s="23"/>
      <c r="O50" s="23"/>
      <c r="P50" s="44"/>
      <c r="Q50" s="23"/>
      <c r="R50" s="23"/>
      <c r="S50" s="44"/>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62">
        <f>total_amount_ba($B$2,$D$2,D50,F50,J50,K50,M50)</f>
        <v>37992</v>
      </c>
      <c r="BB50" s="68">
        <f t="shared" si="3"/>
        <v>37992</v>
      </c>
      <c r="BC50" s="42" t="str">
        <f t="shared" si="4"/>
        <v>INR  Thirty Seven Thousand Nine Hundred &amp; Ninety Two  Only</v>
      </c>
      <c r="IE50" s="22">
        <v>1.02</v>
      </c>
      <c r="IF50" s="22" t="s">
        <v>38</v>
      </c>
      <c r="IG50" s="22" t="s">
        <v>39</v>
      </c>
      <c r="IH50" s="22">
        <v>213</v>
      </c>
      <c r="II50" s="22" t="s">
        <v>35</v>
      </c>
    </row>
    <row r="51" spans="1:243" s="21" customFormat="1" ht="71.25">
      <c r="A51" s="34">
        <v>15</v>
      </c>
      <c r="B51" s="73" t="s">
        <v>93</v>
      </c>
      <c r="C51" s="35" t="s">
        <v>163</v>
      </c>
      <c r="D51" s="71">
        <v>524</v>
      </c>
      <c r="E51" s="70" t="s">
        <v>125</v>
      </c>
      <c r="F51" s="71">
        <v>1419</v>
      </c>
      <c r="G51" s="23"/>
      <c r="H51" s="23"/>
      <c r="I51" s="37" t="s">
        <v>36</v>
      </c>
      <c r="J51" s="17">
        <f>IF(I51="Less(-)",-1,1)</f>
        <v>1</v>
      </c>
      <c r="K51" s="18" t="s">
        <v>46</v>
      </c>
      <c r="L51" s="18" t="s">
        <v>6</v>
      </c>
      <c r="M51" s="45"/>
      <c r="N51" s="23"/>
      <c r="O51" s="23"/>
      <c r="P51" s="44"/>
      <c r="Q51" s="23"/>
      <c r="R51" s="23"/>
      <c r="S51" s="44"/>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62">
        <f>total_amount_ba($B$2,$D$2,D51,F51,J51,K51,M51)</f>
        <v>743556</v>
      </c>
      <c r="BB51" s="68">
        <f t="shared" si="3"/>
        <v>743556</v>
      </c>
      <c r="BC51" s="42" t="str">
        <f t="shared" si="4"/>
        <v>INR  Seven Lakh Forty Three Thousand Five Hundred &amp; Fifty Six  Only</v>
      </c>
      <c r="IE51" s="22">
        <v>2</v>
      </c>
      <c r="IF51" s="22" t="s">
        <v>32</v>
      </c>
      <c r="IG51" s="22" t="s">
        <v>40</v>
      </c>
      <c r="IH51" s="22">
        <v>10</v>
      </c>
      <c r="II51" s="22" t="s">
        <v>35</v>
      </c>
    </row>
    <row r="52" spans="1:243" s="21" customFormat="1" ht="85.5">
      <c r="A52" s="34">
        <v>16</v>
      </c>
      <c r="B52" s="72" t="s">
        <v>94</v>
      </c>
      <c r="C52" s="35" t="s">
        <v>164</v>
      </c>
      <c r="D52" s="36"/>
      <c r="E52" s="15"/>
      <c r="F52" s="37"/>
      <c r="G52" s="16"/>
      <c r="H52" s="16"/>
      <c r="I52" s="37"/>
      <c r="J52" s="17"/>
      <c r="K52" s="18"/>
      <c r="L52" s="18"/>
      <c r="M52" s="19"/>
      <c r="N52" s="20"/>
      <c r="O52" s="20"/>
      <c r="P52" s="38"/>
      <c r="Q52" s="20"/>
      <c r="R52" s="20"/>
      <c r="S52" s="38"/>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40"/>
      <c r="BB52" s="41"/>
      <c r="BC52" s="42"/>
      <c r="IE52" s="22">
        <v>3</v>
      </c>
      <c r="IF52" s="22" t="s">
        <v>41</v>
      </c>
      <c r="IG52" s="22" t="s">
        <v>42</v>
      </c>
      <c r="IH52" s="22">
        <v>10</v>
      </c>
      <c r="II52" s="22" t="s">
        <v>35</v>
      </c>
    </row>
    <row r="53" spans="1:243" s="21" customFormat="1" ht="28.5">
      <c r="A53" s="34">
        <v>16.1</v>
      </c>
      <c r="B53" s="72" t="s">
        <v>95</v>
      </c>
      <c r="C53" s="35" t="s">
        <v>165</v>
      </c>
      <c r="D53" s="71">
        <v>180</v>
      </c>
      <c r="E53" s="70" t="s">
        <v>125</v>
      </c>
      <c r="F53" s="71">
        <v>416</v>
      </c>
      <c r="G53" s="23"/>
      <c r="H53" s="23"/>
      <c r="I53" s="37" t="s">
        <v>36</v>
      </c>
      <c r="J53" s="17">
        <f aca="true" t="shared" si="7" ref="J53:J59">IF(I53="Less(-)",-1,1)</f>
        <v>1</v>
      </c>
      <c r="K53" s="18" t="s">
        <v>46</v>
      </c>
      <c r="L53" s="18" t="s">
        <v>6</v>
      </c>
      <c r="M53" s="45"/>
      <c r="N53" s="23"/>
      <c r="O53" s="23"/>
      <c r="P53" s="44"/>
      <c r="Q53" s="23"/>
      <c r="R53" s="23"/>
      <c r="S53" s="44"/>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62">
        <f aca="true" t="shared" si="8" ref="BA53:BA59">total_amount_ba($B$2,$D$2,D53,F53,J53,K53,M53)</f>
        <v>74880</v>
      </c>
      <c r="BB53" s="68">
        <f t="shared" si="3"/>
        <v>74880</v>
      </c>
      <c r="BC53" s="42" t="str">
        <f t="shared" si="4"/>
        <v>INR  Seventy Four Thousand Eight Hundred &amp; Eighty  Only</v>
      </c>
      <c r="IE53" s="22">
        <v>3</v>
      </c>
      <c r="IF53" s="22" t="s">
        <v>41</v>
      </c>
      <c r="IG53" s="22" t="s">
        <v>42</v>
      </c>
      <c r="IH53" s="22">
        <v>10</v>
      </c>
      <c r="II53" s="22" t="s">
        <v>35</v>
      </c>
    </row>
    <row r="54" spans="1:243" s="21" customFormat="1" ht="114">
      <c r="A54" s="34">
        <v>17</v>
      </c>
      <c r="B54" s="72" t="s">
        <v>96</v>
      </c>
      <c r="C54" s="35" t="s">
        <v>166</v>
      </c>
      <c r="D54" s="36"/>
      <c r="E54" s="15"/>
      <c r="F54" s="37"/>
      <c r="G54" s="16"/>
      <c r="H54" s="16"/>
      <c r="I54" s="37"/>
      <c r="J54" s="17"/>
      <c r="K54" s="18"/>
      <c r="L54" s="18"/>
      <c r="M54" s="19"/>
      <c r="N54" s="20"/>
      <c r="O54" s="20"/>
      <c r="P54" s="38"/>
      <c r="Q54" s="20"/>
      <c r="R54" s="20"/>
      <c r="S54" s="38"/>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40"/>
      <c r="BB54" s="41"/>
      <c r="BC54" s="42"/>
      <c r="IE54" s="22">
        <v>1.01</v>
      </c>
      <c r="IF54" s="22" t="s">
        <v>37</v>
      </c>
      <c r="IG54" s="22" t="s">
        <v>33</v>
      </c>
      <c r="IH54" s="22">
        <v>123.223</v>
      </c>
      <c r="II54" s="22" t="s">
        <v>35</v>
      </c>
    </row>
    <row r="55" spans="1:243" s="21" customFormat="1" ht="28.5">
      <c r="A55" s="34">
        <v>17.1</v>
      </c>
      <c r="B55" s="72" t="s">
        <v>95</v>
      </c>
      <c r="C55" s="35" t="s">
        <v>167</v>
      </c>
      <c r="D55" s="71">
        <v>180</v>
      </c>
      <c r="E55" s="70" t="s">
        <v>125</v>
      </c>
      <c r="F55" s="71">
        <v>313</v>
      </c>
      <c r="G55" s="23"/>
      <c r="H55" s="23"/>
      <c r="I55" s="37" t="s">
        <v>36</v>
      </c>
      <c r="J55" s="17">
        <f t="shared" si="7"/>
        <v>1</v>
      </c>
      <c r="K55" s="18" t="s">
        <v>46</v>
      </c>
      <c r="L55" s="18" t="s">
        <v>6</v>
      </c>
      <c r="M55" s="45"/>
      <c r="N55" s="23"/>
      <c r="O55" s="23"/>
      <c r="P55" s="44"/>
      <c r="Q55" s="23"/>
      <c r="R55" s="23"/>
      <c r="S55" s="44"/>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46"/>
      <c r="AV55" s="39"/>
      <c r="AW55" s="39"/>
      <c r="AX55" s="39"/>
      <c r="AY55" s="39"/>
      <c r="AZ55" s="39"/>
      <c r="BA55" s="62">
        <f t="shared" si="8"/>
        <v>56340</v>
      </c>
      <c r="BB55" s="68">
        <f t="shared" si="3"/>
        <v>56340</v>
      </c>
      <c r="BC55" s="42" t="str">
        <f t="shared" si="4"/>
        <v>INR  Fifty Six Thousand Three Hundred &amp; Forty  Only</v>
      </c>
      <c r="IE55" s="22">
        <v>1.02</v>
      </c>
      <c r="IF55" s="22" t="s">
        <v>38</v>
      </c>
      <c r="IG55" s="22" t="s">
        <v>39</v>
      </c>
      <c r="IH55" s="22">
        <v>213</v>
      </c>
      <c r="II55" s="22" t="s">
        <v>35</v>
      </c>
    </row>
    <row r="56" spans="1:243" s="21" customFormat="1" ht="57">
      <c r="A56" s="34">
        <v>18</v>
      </c>
      <c r="B56" s="73" t="s">
        <v>97</v>
      </c>
      <c r="C56" s="35" t="s">
        <v>168</v>
      </c>
      <c r="D56" s="36"/>
      <c r="E56" s="15"/>
      <c r="F56" s="37"/>
      <c r="G56" s="16"/>
      <c r="H56" s="16"/>
      <c r="I56" s="37"/>
      <c r="J56" s="17"/>
      <c r="K56" s="18"/>
      <c r="L56" s="18"/>
      <c r="M56" s="19"/>
      <c r="N56" s="20"/>
      <c r="O56" s="20"/>
      <c r="P56" s="38"/>
      <c r="Q56" s="20"/>
      <c r="R56" s="20"/>
      <c r="S56" s="38"/>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40"/>
      <c r="BB56" s="41"/>
      <c r="BC56" s="42"/>
      <c r="IE56" s="22">
        <v>2</v>
      </c>
      <c r="IF56" s="22" t="s">
        <v>32</v>
      </c>
      <c r="IG56" s="22" t="s">
        <v>40</v>
      </c>
      <c r="IH56" s="22">
        <v>10</v>
      </c>
      <c r="II56" s="22" t="s">
        <v>35</v>
      </c>
    </row>
    <row r="57" spans="1:243" s="21" customFormat="1" ht="28.5">
      <c r="A57" s="34">
        <v>18.1</v>
      </c>
      <c r="B57" s="73" t="s">
        <v>95</v>
      </c>
      <c r="C57" s="35" t="s">
        <v>169</v>
      </c>
      <c r="D57" s="71">
        <v>24</v>
      </c>
      <c r="E57" s="70" t="s">
        <v>125</v>
      </c>
      <c r="F57" s="71">
        <v>117</v>
      </c>
      <c r="G57" s="23"/>
      <c r="H57" s="23"/>
      <c r="I57" s="37" t="s">
        <v>36</v>
      </c>
      <c r="J57" s="17">
        <f t="shared" si="7"/>
        <v>1</v>
      </c>
      <c r="K57" s="18" t="s">
        <v>46</v>
      </c>
      <c r="L57" s="18" t="s">
        <v>6</v>
      </c>
      <c r="M57" s="45"/>
      <c r="N57" s="23"/>
      <c r="O57" s="23"/>
      <c r="P57" s="44"/>
      <c r="Q57" s="23"/>
      <c r="R57" s="23"/>
      <c r="S57" s="44"/>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62">
        <f t="shared" si="8"/>
        <v>2808</v>
      </c>
      <c r="BB57" s="68">
        <f t="shared" si="3"/>
        <v>2808</v>
      </c>
      <c r="BC57" s="42" t="str">
        <f t="shared" si="4"/>
        <v>INR  Two Thousand Eight Hundred &amp; Eight  Only</v>
      </c>
      <c r="IE57" s="22">
        <v>3</v>
      </c>
      <c r="IF57" s="22" t="s">
        <v>41</v>
      </c>
      <c r="IG57" s="22" t="s">
        <v>42</v>
      </c>
      <c r="IH57" s="22">
        <v>10</v>
      </c>
      <c r="II57" s="22" t="s">
        <v>35</v>
      </c>
    </row>
    <row r="58" spans="1:243" s="21" customFormat="1" ht="57">
      <c r="A58" s="34">
        <v>19</v>
      </c>
      <c r="B58" s="72" t="s">
        <v>98</v>
      </c>
      <c r="C58" s="35" t="s">
        <v>170</v>
      </c>
      <c r="D58" s="36"/>
      <c r="E58" s="15"/>
      <c r="F58" s="37"/>
      <c r="G58" s="16"/>
      <c r="H58" s="16"/>
      <c r="I58" s="37"/>
      <c r="J58" s="17"/>
      <c r="K58" s="18"/>
      <c r="L58" s="18"/>
      <c r="M58" s="19"/>
      <c r="N58" s="20"/>
      <c r="O58" s="20"/>
      <c r="P58" s="38"/>
      <c r="Q58" s="20"/>
      <c r="R58" s="20"/>
      <c r="S58" s="38"/>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40"/>
      <c r="BB58" s="41"/>
      <c r="BC58" s="42"/>
      <c r="IE58" s="22">
        <v>1.01</v>
      </c>
      <c r="IF58" s="22" t="s">
        <v>37</v>
      </c>
      <c r="IG58" s="22" t="s">
        <v>33</v>
      </c>
      <c r="IH58" s="22">
        <v>123.223</v>
      </c>
      <c r="II58" s="22" t="s">
        <v>35</v>
      </c>
    </row>
    <row r="59" spans="1:243" s="21" customFormat="1" ht="28.5">
      <c r="A59" s="34">
        <v>19.1</v>
      </c>
      <c r="B59" s="72" t="s">
        <v>95</v>
      </c>
      <c r="C59" s="35" t="s">
        <v>171</v>
      </c>
      <c r="D59" s="71">
        <v>10</v>
      </c>
      <c r="E59" s="70" t="s">
        <v>125</v>
      </c>
      <c r="F59" s="71">
        <v>100</v>
      </c>
      <c r="G59" s="23"/>
      <c r="H59" s="23"/>
      <c r="I59" s="37" t="s">
        <v>36</v>
      </c>
      <c r="J59" s="17">
        <f t="shared" si="7"/>
        <v>1</v>
      </c>
      <c r="K59" s="18" t="s">
        <v>46</v>
      </c>
      <c r="L59" s="18" t="s">
        <v>6</v>
      </c>
      <c r="M59" s="45"/>
      <c r="N59" s="23"/>
      <c r="O59" s="23"/>
      <c r="P59" s="44"/>
      <c r="Q59" s="23"/>
      <c r="R59" s="23"/>
      <c r="S59" s="44"/>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62">
        <f t="shared" si="8"/>
        <v>1000</v>
      </c>
      <c r="BB59" s="68">
        <f t="shared" si="3"/>
        <v>1000</v>
      </c>
      <c r="BC59" s="42" t="str">
        <f t="shared" si="4"/>
        <v>INR  One Thousand    Only</v>
      </c>
      <c r="IE59" s="22">
        <v>1.02</v>
      </c>
      <c r="IF59" s="22" t="s">
        <v>38</v>
      </c>
      <c r="IG59" s="22" t="s">
        <v>39</v>
      </c>
      <c r="IH59" s="22">
        <v>213</v>
      </c>
      <c r="II59" s="22" t="s">
        <v>35</v>
      </c>
    </row>
    <row r="60" spans="1:243" s="21" customFormat="1" ht="57">
      <c r="A60" s="34">
        <v>20</v>
      </c>
      <c r="B60" s="73" t="s">
        <v>99</v>
      </c>
      <c r="C60" s="35" t="s">
        <v>172</v>
      </c>
      <c r="D60" s="36"/>
      <c r="E60" s="15"/>
      <c r="F60" s="37"/>
      <c r="G60" s="16"/>
      <c r="H60" s="16"/>
      <c r="I60" s="37"/>
      <c r="J60" s="17"/>
      <c r="K60" s="18"/>
      <c r="L60" s="18"/>
      <c r="M60" s="19"/>
      <c r="N60" s="20"/>
      <c r="O60" s="20"/>
      <c r="P60" s="38"/>
      <c r="Q60" s="20"/>
      <c r="R60" s="20"/>
      <c r="S60" s="38"/>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40"/>
      <c r="BB60" s="41"/>
      <c r="BC60" s="42"/>
      <c r="IE60" s="22">
        <v>2</v>
      </c>
      <c r="IF60" s="22" t="s">
        <v>32</v>
      </c>
      <c r="IG60" s="22" t="s">
        <v>40</v>
      </c>
      <c r="IH60" s="22">
        <v>10</v>
      </c>
      <c r="II60" s="22" t="s">
        <v>35</v>
      </c>
    </row>
    <row r="61" spans="1:243" s="21" customFormat="1" ht="42.75">
      <c r="A61" s="34">
        <v>20.1</v>
      </c>
      <c r="B61" s="72" t="s">
        <v>100</v>
      </c>
      <c r="C61" s="35" t="s">
        <v>173</v>
      </c>
      <c r="D61" s="71">
        <v>130</v>
      </c>
      <c r="E61" s="70" t="s">
        <v>125</v>
      </c>
      <c r="F61" s="71">
        <v>198</v>
      </c>
      <c r="G61" s="23"/>
      <c r="H61" s="23"/>
      <c r="I61" s="37" t="s">
        <v>36</v>
      </c>
      <c r="J61" s="17">
        <f>IF(I61="Less(-)",-1,1)</f>
        <v>1</v>
      </c>
      <c r="K61" s="18" t="s">
        <v>46</v>
      </c>
      <c r="L61" s="18" t="s">
        <v>6</v>
      </c>
      <c r="M61" s="45"/>
      <c r="N61" s="23"/>
      <c r="O61" s="23"/>
      <c r="P61" s="44"/>
      <c r="Q61" s="23"/>
      <c r="R61" s="23"/>
      <c r="S61" s="44"/>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62">
        <f>total_amount_ba($B$2,$D$2,D61,F61,J61,K61,M61)</f>
        <v>25740</v>
      </c>
      <c r="BB61" s="68">
        <f>BA61+SUM(N61:AZ61)</f>
        <v>25740</v>
      </c>
      <c r="BC61" s="42" t="str">
        <f>SpellNumber(L61,BB61)</f>
        <v>INR  Twenty Five Thousand Seven Hundred &amp; Forty  Only</v>
      </c>
      <c r="IE61" s="22">
        <v>1.01</v>
      </c>
      <c r="IF61" s="22" t="s">
        <v>37</v>
      </c>
      <c r="IG61" s="22" t="s">
        <v>33</v>
      </c>
      <c r="IH61" s="22">
        <v>123.223</v>
      </c>
      <c r="II61" s="22" t="s">
        <v>35</v>
      </c>
    </row>
    <row r="62" spans="1:243" s="21" customFormat="1" ht="85.5">
      <c r="A62" s="34">
        <v>21</v>
      </c>
      <c r="B62" s="72" t="s">
        <v>101</v>
      </c>
      <c r="C62" s="35" t="s">
        <v>174</v>
      </c>
      <c r="D62" s="36"/>
      <c r="E62" s="15"/>
      <c r="F62" s="37"/>
      <c r="G62" s="16"/>
      <c r="H62" s="16"/>
      <c r="I62" s="37"/>
      <c r="J62" s="17"/>
      <c r="K62" s="18"/>
      <c r="L62" s="18"/>
      <c r="M62" s="19"/>
      <c r="N62" s="20"/>
      <c r="O62" s="20"/>
      <c r="P62" s="38"/>
      <c r="Q62" s="20"/>
      <c r="R62" s="20"/>
      <c r="S62" s="38"/>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40"/>
      <c r="BB62" s="41"/>
      <c r="BC62" s="42"/>
      <c r="IE62" s="22">
        <v>1.02</v>
      </c>
      <c r="IF62" s="22" t="s">
        <v>38</v>
      </c>
      <c r="IG62" s="22" t="s">
        <v>39</v>
      </c>
      <c r="IH62" s="22">
        <v>213</v>
      </c>
      <c r="II62" s="22" t="s">
        <v>35</v>
      </c>
    </row>
    <row r="63" spans="1:243" s="21" customFormat="1" ht="28.5">
      <c r="A63" s="34">
        <v>21.1</v>
      </c>
      <c r="B63" s="73" t="s">
        <v>102</v>
      </c>
      <c r="C63" s="35" t="s">
        <v>175</v>
      </c>
      <c r="D63" s="71">
        <v>4</v>
      </c>
      <c r="E63" s="70" t="s">
        <v>128</v>
      </c>
      <c r="F63" s="71">
        <v>1047</v>
      </c>
      <c r="G63" s="23"/>
      <c r="H63" s="23"/>
      <c r="I63" s="37" t="s">
        <v>36</v>
      </c>
      <c r="J63" s="17">
        <f aca="true" t="shared" si="9" ref="J63:J69">IF(I63="Less(-)",-1,1)</f>
        <v>1</v>
      </c>
      <c r="K63" s="18" t="s">
        <v>46</v>
      </c>
      <c r="L63" s="18" t="s">
        <v>6</v>
      </c>
      <c r="M63" s="45"/>
      <c r="N63" s="23"/>
      <c r="O63" s="23"/>
      <c r="P63" s="44"/>
      <c r="Q63" s="23"/>
      <c r="R63" s="23"/>
      <c r="S63" s="44"/>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62">
        <f aca="true" t="shared" si="10" ref="BA63:BA69">total_amount_ba($B$2,$D$2,D63,F63,J63,K63,M63)</f>
        <v>4188</v>
      </c>
      <c r="BB63" s="68">
        <f aca="true" t="shared" si="11" ref="BB63:BB69">BA63+SUM(N63:AZ63)</f>
        <v>4188</v>
      </c>
      <c r="BC63" s="42" t="str">
        <f>SpellNumber(L63,BB63)</f>
        <v>INR  Four Thousand One Hundred &amp; Eighty Eight  Only</v>
      </c>
      <c r="IE63" s="22">
        <v>2</v>
      </c>
      <c r="IF63" s="22" t="s">
        <v>32</v>
      </c>
      <c r="IG63" s="22" t="s">
        <v>40</v>
      </c>
      <c r="IH63" s="22">
        <v>10</v>
      </c>
      <c r="II63" s="22" t="s">
        <v>35</v>
      </c>
    </row>
    <row r="64" spans="1:243" s="21" customFormat="1" ht="99.75">
      <c r="A64" s="34">
        <v>22</v>
      </c>
      <c r="B64" s="72" t="s">
        <v>103</v>
      </c>
      <c r="C64" s="35" t="s">
        <v>176</v>
      </c>
      <c r="D64" s="71">
        <v>2</v>
      </c>
      <c r="E64" s="70" t="s">
        <v>129</v>
      </c>
      <c r="F64" s="71">
        <v>6551.51</v>
      </c>
      <c r="G64" s="23"/>
      <c r="H64" s="47"/>
      <c r="I64" s="37" t="s">
        <v>36</v>
      </c>
      <c r="J64" s="17">
        <f t="shared" si="9"/>
        <v>1</v>
      </c>
      <c r="K64" s="18" t="s">
        <v>46</v>
      </c>
      <c r="L64" s="18" t="s">
        <v>6</v>
      </c>
      <c r="M64" s="45"/>
      <c r="N64" s="23"/>
      <c r="O64" s="23"/>
      <c r="P64" s="44"/>
      <c r="Q64" s="23"/>
      <c r="R64" s="23"/>
      <c r="S64" s="44"/>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62">
        <f t="shared" si="10"/>
        <v>13103.02</v>
      </c>
      <c r="BB64" s="68">
        <f t="shared" si="11"/>
        <v>13103.02</v>
      </c>
      <c r="BC64" s="42" t="str">
        <f>SpellNumber(L64,BB64)</f>
        <v>INR  Thirteen Thousand One Hundred &amp; Three  and Paise Two Only</v>
      </c>
      <c r="IE64" s="22">
        <v>3</v>
      </c>
      <c r="IF64" s="22" t="s">
        <v>41</v>
      </c>
      <c r="IG64" s="22" t="s">
        <v>42</v>
      </c>
      <c r="IH64" s="22">
        <v>10</v>
      </c>
      <c r="II64" s="22" t="s">
        <v>35</v>
      </c>
    </row>
    <row r="65" spans="1:243" s="21" customFormat="1" ht="99.75">
      <c r="A65" s="34">
        <v>23</v>
      </c>
      <c r="B65" s="72" t="s">
        <v>104</v>
      </c>
      <c r="C65" s="35" t="s">
        <v>177</v>
      </c>
      <c r="D65" s="71">
        <v>2</v>
      </c>
      <c r="E65" s="70" t="s">
        <v>129</v>
      </c>
      <c r="F65" s="71">
        <v>12133</v>
      </c>
      <c r="G65" s="23"/>
      <c r="H65" s="23"/>
      <c r="I65" s="37" t="s">
        <v>36</v>
      </c>
      <c r="J65" s="17">
        <f t="shared" si="9"/>
        <v>1</v>
      </c>
      <c r="K65" s="18" t="s">
        <v>46</v>
      </c>
      <c r="L65" s="18" t="s">
        <v>6</v>
      </c>
      <c r="M65" s="45"/>
      <c r="N65" s="23"/>
      <c r="O65" s="23"/>
      <c r="P65" s="44"/>
      <c r="Q65" s="23"/>
      <c r="R65" s="23"/>
      <c r="S65" s="44"/>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62">
        <f t="shared" si="10"/>
        <v>24266</v>
      </c>
      <c r="BB65" s="68">
        <f t="shared" si="11"/>
        <v>24266</v>
      </c>
      <c r="BC65" s="42" t="str">
        <f aca="true" t="shared" si="12" ref="BC65:BC76">SpellNumber(L65,BB65)</f>
        <v>INR  Twenty Four Thousand Two Hundred &amp; Sixty Six  Only</v>
      </c>
      <c r="IE65" s="22">
        <v>3</v>
      </c>
      <c r="IF65" s="22" t="s">
        <v>41</v>
      </c>
      <c r="IG65" s="22" t="s">
        <v>42</v>
      </c>
      <c r="IH65" s="22">
        <v>10</v>
      </c>
      <c r="II65" s="22" t="s">
        <v>35</v>
      </c>
    </row>
    <row r="66" spans="1:243" s="21" customFormat="1" ht="42.75">
      <c r="A66" s="34">
        <v>24</v>
      </c>
      <c r="B66" s="72" t="s">
        <v>105</v>
      </c>
      <c r="C66" s="35" t="s">
        <v>178</v>
      </c>
      <c r="D66" s="71">
        <v>50</v>
      </c>
      <c r="E66" s="70" t="s">
        <v>125</v>
      </c>
      <c r="F66" s="71">
        <v>214</v>
      </c>
      <c r="G66" s="23"/>
      <c r="H66" s="23"/>
      <c r="I66" s="37" t="s">
        <v>36</v>
      </c>
      <c r="J66" s="17">
        <f t="shared" si="9"/>
        <v>1</v>
      </c>
      <c r="K66" s="18" t="s">
        <v>46</v>
      </c>
      <c r="L66" s="18" t="s">
        <v>6</v>
      </c>
      <c r="M66" s="45"/>
      <c r="N66" s="23"/>
      <c r="O66" s="23"/>
      <c r="P66" s="44"/>
      <c r="Q66" s="23"/>
      <c r="R66" s="23"/>
      <c r="S66" s="44"/>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62">
        <f t="shared" si="10"/>
        <v>10700</v>
      </c>
      <c r="BB66" s="68">
        <f t="shared" si="11"/>
        <v>10700</v>
      </c>
      <c r="BC66" s="42" t="str">
        <f t="shared" si="12"/>
        <v>INR  Ten Thousand Seven Hundred    Only</v>
      </c>
      <c r="IE66" s="22">
        <v>1.01</v>
      </c>
      <c r="IF66" s="22" t="s">
        <v>37</v>
      </c>
      <c r="IG66" s="22" t="s">
        <v>33</v>
      </c>
      <c r="IH66" s="22">
        <v>123.223</v>
      </c>
      <c r="II66" s="22" t="s">
        <v>35</v>
      </c>
    </row>
    <row r="67" spans="1:243" s="21" customFormat="1" ht="42.75">
      <c r="A67" s="34">
        <v>25</v>
      </c>
      <c r="B67" s="72" t="s">
        <v>106</v>
      </c>
      <c r="C67" s="35" t="s">
        <v>179</v>
      </c>
      <c r="D67" s="71">
        <v>50</v>
      </c>
      <c r="E67" s="70" t="s">
        <v>125</v>
      </c>
      <c r="F67" s="71">
        <v>1019</v>
      </c>
      <c r="G67" s="23"/>
      <c r="H67" s="23"/>
      <c r="I67" s="37" t="s">
        <v>36</v>
      </c>
      <c r="J67" s="17">
        <f t="shared" si="9"/>
        <v>1</v>
      </c>
      <c r="K67" s="18" t="s">
        <v>46</v>
      </c>
      <c r="L67" s="18" t="s">
        <v>6</v>
      </c>
      <c r="M67" s="45"/>
      <c r="N67" s="23"/>
      <c r="O67" s="23"/>
      <c r="P67" s="44"/>
      <c r="Q67" s="23"/>
      <c r="R67" s="23"/>
      <c r="S67" s="44"/>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46"/>
      <c r="AV67" s="39"/>
      <c r="AW67" s="39"/>
      <c r="AX67" s="39"/>
      <c r="AY67" s="39"/>
      <c r="AZ67" s="39"/>
      <c r="BA67" s="62">
        <f t="shared" si="10"/>
        <v>50950</v>
      </c>
      <c r="BB67" s="68">
        <f t="shared" si="11"/>
        <v>50950</v>
      </c>
      <c r="BC67" s="42" t="str">
        <f t="shared" si="12"/>
        <v>INR  Fifty Thousand Nine Hundred &amp; Fifty  Only</v>
      </c>
      <c r="IE67" s="22">
        <v>1.02</v>
      </c>
      <c r="IF67" s="22" t="s">
        <v>38</v>
      </c>
      <c r="IG67" s="22" t="s">
        <v>39</v>
      </c>
      <c r="IH67" s="22">
        <v>213</v>
      </c>
      <c r="II67" s="22" t="s">
        <v>35</v>
      </c>
    </row>
    <row r="68" spans="1:243" s="21" customFormat="1" ht="71.25">
      <c r="A68" s="34">
        <v>26</v>
      </c>
      <c r="B68" s="73" t="s">
        <v>107</v>
      </c>
      <c r="C68" s="35" t="s">
        <v>180</v>
      </c>
      <c r="D68" s="71">
        <v>5</v>
      </c>
      <c r="E68" s="70" t="s">
        <v>125</v>
      </c>
      <c r="F68" s="71">
        <v>1360</v>
      </c>
      <c r="G68" s="23"/>
      <c r="H68" s="23"/>
      <c r="I68" s="37" t="s">
        <v>36</v>
      </c>
      <c r="J68" s="17">
        <f t="shared" si="9"/>
        <v>1</v>
      </c>
      <c r="K68" s="18" t="s">
        <v>46</v>
      </c>
      <c r="L68" s="18" t="s">
        <v>6</v>
      </c>
      <c r="M68" s="45"/>
      <c r="N68" s="23"/>
      <c r="O68" s="23"/>
      <c r="P68" s="44"/>
      <c r="Q68" s="23"/>
      <c r="R68" s="23"/>
      <c r="S68" s="44"/>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62">
        <f t="shared" si="10"/>
        <v>6800</v>
      </c>
      <c r="BB68" s="68">
        <f t="shared" si="11"/>
        <v>6800</v>
      </c>
      <c r="BC68" s="42" t="str">
        <f t="shared" si="12"/>
        <v>INR  Six Thousand Eight Hundred    Only</v>
      </c>
      <c r="IE68" s="22">
        <v>2</v>
      </c>
      <c r="IF68" s="22" t="s">
        <v>32</v>
      </c>
      <c r="IG68" s="22" t="s">
        <v>40</v>
      </c>
      <c r="IH68" s="22">
        <v>10</v>
      </c>
      <c r="II68" s="22" t="s">
        <v>35</v>
      </c>
    </row>
    <row r="69" spans="1:243" s="21" customFormat="1" ht="57">
      <c r="A69" s="34">
        <v>27</v>
      </c>
      <c r="B69" s="73" t="s">
        <v>108</v>
      </c>
      <c r="C69" s="35" t="s">
        <v>181</v>
      </c>
      <c r="D69" s="71">
        <v>20</v>
      </c>
      <c r="E69" s="70" t="s">
        <v>126</v>
      </c>
      <c r="F69" s="71">
        <v>220</v>
      </c>
      <c r="G69" s="23"/>
      <c r="H69" s="23"/>
      <c r="I69" s="37" t="s">
        <v>36</v>
      </c>
      <c r="J69" s="17">
        <f t="shared" si="9"/>
        <v>1</v>
      </c>
      <c r="K69" s="18" t="s">
        <v>46</v>
      </c>
      <c r="L69" s="18" t="s">
        <v>6</v>
      </c>
      <c r="M69" s="45"/>
      <c r="N69" s="23"/>
      <c r="O69" s="23"/>
      <c r="P69" s="44"/>
      <c r="Q69" s="23"/>
      <c r="R69" s="23"/>
      <c r="S69" s="44"/>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62">
        <f t="shared" si="10"/>
        <v>4400</v>
      </c>
      <c r="BB69" s="68">
        <f t="shared" si="11"/>
        <v>4400</v>
      </c>
      <c r="BC69" s="42" t="str">
        <f t="shared" si="12"/>
        <v>INR  Four Thousand Four Hundred    Only</v>
      </c>
      <c r="IE69" s="22">
        <v>3</v>
      </c>
      <c r="IF69" s="22" t="s">
        <v>41</v>
      </c>
      <c r="IG69" s="22" t="s">
        <v>42</v>
      </c>
      <c r="IH69" s="22">
        <v>10</v>
      </c>
      <c r="II69" s="22" t="s">
        <v>35</v>
      </c>
    </row>
    <row r="70" spans="1:243" s="21" customFormat="1" ht="42.75">
      <c r="A70" s="34">
        <v>28</v>
      </c>
      <c r="B70" s="72" t="s">
        <v>109</v>
      </c>
      <c r="C70" s="35" t="s">
        <v>182</v>
      </c>
      <c r="D70" s="36"/>
      <c r="E70" s="15"/>
      <c r="F70" s="37"/>
      <c r="G70" s="16"/>
      <c r="H70" s="16"/>
      <c r="I70" s="37"/>
      <c r="J70" s="17"/>
      <c r="K70" s="18"/>
      <c r="L70" s="18"/>
      <c r="M70" s="19"/>
      <c r="N70" s="20"/>
      <c r="O70" s="20"/>
      <c r="P70" s="38"/>
      <c r="Q70" s="20"/>
      <c r="R70" s="20"/>
      <c r="S70" s="38"/>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40"/>
      <c r="BB70" s="41"/>
      <c r="BC70" s="42"/>
      <c r="IE70" s="22">
        <v>1.01</v>
      </c>
      <c r="IF70" s="22" t="s">
        <v>37</v>
      </c>
      <c r="IG70" s="22" t="s">
        <v>33</v>
      </c>
      <c r="IH70" s="22">
        <v>123.223</v>
      </c>
      <c r="II70" s="22" t="s">
        <v>35</v>
      </c>
    </row>
    <row r="71" spans="1:243" s="21" customFormat="1" ht="15">
      <c r="A71" s="34">
        <v>28.1</v>
      </c>
      <c r="B71" s="72" t="s">
        <v>110</v>
      </c>
      <c r="C71" s="35" t="s">
        <v>183</v>
      </c>
      <c r="D71" s="71">
        <v>4</v>
      </c>
      <c r="E71" s="70" t="s">
        <v>127</v>
      </c>
      <c r="F71" s="71">
        <v>144</v>
      </c>
      <c r="G71" s="23"/>
      <c r="H71" s="23"/>
      <c r="I71" s="37" t="s">
        <v>36</v>
      </c>
      <c r="J71" s="17">
        <f>IF(I71="Less(-)",-1,1)</f>
        <v>1</v>
      </c>
      <c r="K71" s="18" t="s">
        <v>46</v>
      </c>
      <c r="L71" s="18" t="s">
        <v>6</v>
      </c>
      <c r="M71" s="45"/>
      <c r="N71" s="23"/>
      <c r="O71" s="23"/>
      <c r="P71" s="44"/>
      <c r="Q71" s="23"/>
      <c r="R71" s="23"/>
      <c r="S71" s="44"/>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62">
        <f>total_amount_ba($B$2,$D$2,D71,F71,J71,K71,M71)</f>
        <v>576</v>
      </c>
      <c r="BB71" s="68">
        <f>BA71+SUM(N71:AZ71)</f>
        <v>576</v>
      </c>
      <c r="BC71" s="42" t="str">
        <f t="shared" si="12"/>
        <v>INR  Five Hundred &amp; Seventy Six  Only</v>
      </c>
      <c r="IE71" s="22">
        <v>1.02</v>
      </c>
      <c r="IF71" s="22" t="s">
        <v>38</v>
      </c>
      <c r="IG71" s="22" t="s">
        <v>39</v>
      </c>
      <c r="IH71" s="22">
        <v>213</v>
      </c>
      <c r="II71" s="22" t="s">
        <v>35</v>
      </c>
    </row>
    <row r="72" spans="1:243" s="21" customFormat="1" ht="15">
      <c r="A72" s="34">
        <v>28.2</v>
      </c>
      <c r="B72" s="73" t="s">
        <v>111</v>
      </c>
      <c r="C72" s="35" t="s">
        <v>184</v>
      </c>
      <c r="D72" s="71">
        <v>4</v>
      </c>
      <c r="E72" s="70" t="s">
        <v>127</v>
      </c>
      <c r="F72" s="71">
        <v>138</v>
      </c>
      <c r="G72" s="23"/>
      <c r="H72" s="23"/>
      <c r="I72" s="37" t="s">
        <v>36</v>
      </c>
      <c r="J72" s="17">
        <f>IF(I72="Less(-)",-1,1)</f>
        <v>1</v>
      </c>
      <c r="K72" s="18" t="s">
        <v>46</v>
      </c>
      <c r="L72" s="18" t="s">
        <v>6</v>
      </c>
      <c r="M72" s="45"/>
      <c r="N72" s="23"/>
      <c r="O72" s="23"/>
      <c r="P72" s="44"/>
      <c r="Q72" s="23"/>
      <c r="R72" s="23"/>
      <c r="S72" s="44"/>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62">
        <f>total_amount_ba($B$2,$D$2,D72,F72,J72,K72,M72)</f>
        <v>552</v>
      </c>
      <c r="BB72" s="68">
        <f>BA72+SUM(N72:AZ72)</f>
        <v>552</v>
      </c>
      <c r="BC72" s="42" t="str">
        <f t="shared" si="12"/>
        <v>INR  Five Hundred &amp; Fifty Two  Only</v>
      </c>
      <c r="IE72" s="22">
        <v>2</v>
      </c>
      <c r="IF72" s="22" t="s">
        <v>32</v>
      </c>
      <c r="IG72" s="22" t="s">
        <v>40</v>
      </c>
      <c r="IH72" s="22">
        <v>10</v>
      </c>
      <c r="II72" s="22" t="s">
        <v>35</v>
      </c>
    </row>
    <row r="73" spans="1:243" s="21" customFormat="1" ht="15">
      <c r="A73" s="34">
        <v>28.3</v>
      </c>
      <c r="B73" s="72" t="s">
        <v>112</v>
      </c>
      <c r="C73" s="35" t="s">
        <v>185</v>
      </c>
      <c r="D73" s="71">
        <v>3</v>
      </c>
      <c r="E73" s="70" t="s">
        <v>127</v>
      </c>
      <c r="F73" s="71">
        <v>117</v>
      </c>
      <c r="G73" s="23"/>
      <c r="H73" s="23"/>
      <c r="I73" s="37" t="s">
        <v>36</v>
      </c>
      <c r="J73" s="17">
        <f>IF(I73="Less(-)",-1,1)</f>
        <v>1</v>
      </c>
      <c r="K73" s="18" t="s">
        <v>46</v>
      </c>
      <c r="L73" s="18" t="s">
        <v>6</v>
      </c>
      <c r="M73" s="45"/>
      <c r="N73" s="23"/>
      <c r="O73" s="23"/>
      <c r="P73" s="44"/>
      <c r="Q73" s="23"/>
      <c r="R73" s="23"/>
      <c r="S73" s="44"/>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62">
        <f>total_amount_ba($B$2,$D$2,D73,F73,J73,K73,M73)</f>
        <v>351</v>
      </c>
      <c r="BB73" s="68">
        <f>BA73+SUM(N73:AZ73)</f>
        <v>351</v>
      </c>
      <c r="BC73" s="42" t="str">
        <f t="shared" si="12"/>
        <v>INR  Three Hundred &amp; Fifty One  Only</v>
      </c>
      <c r="IE73" s="22">
        <v>1.01</v>
      </c>
      <c r="IF73" s="22" t="s">
        <v>37</v>
      </c>
      <c r="IG73" s="22" t="s">
        <v>33</v>
      </c>
      <c r="IH73" s="22">
        <v>123.223</v>
      </c>
      <c r="II73" s="22" t="s">
        <v>35</v>
      </c>
    </row>
    <row r="74" spans="1:243" s="21" customFormat="1" ht="42.75">
      <c r="A74" s="34">
        <v>29</v>
      </c>
      <c r="B74" s="72" t="s">
        <v>113</v>
      </c>
      <c r="C74" s="35" t="s">
        <v>186</v>
      </c>
      <c r="D74" s="36"/>
      <c r="E74" s="15"/>
      <c r="F74" s="37"/>
      <c r="G74" s="16"/>
      <c r="H74" s="16"/>
      <c r="I74" s="37"/>
      <c r="J74" s="17"/>
      <c r="K74" s="18"/>
      <c r="L74" s="18"/>
      <c r="M74" s="19"/>
      <c r="N74" s="20"/>
      <c r="O74" s="20"/>
      <c r="P74" s="38"/>
      <c r="Q74" s="20"/>
      <c r="R74" s="20"/>
      <c r="S74" s="38"/>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40"/>
      <c r="BB74" s="41"/>
      <c r="BC74" s="42"/>
      <c r="IE74" s="22">
        <v>1.02</v>
      </c>
      <c r="IF74" s="22" t="s">
        <v>38</v>
      </c>
      <c r="IG74" s="22" t="s">
        <v>39</v>
      </c>
      <c r="IH74" s="22">
        <v>213</v>
      </c>
      <c r="II74" s="22" t="s">
        <v>35</v>
      </c>
    </row>
    <row r="75" spans="1:243" s="21" customFormat="1" ht="15">
      <c r="A75" s="34">
        <v>29.1</v>
      </c>
      <c r="B75" s="73" t="s">
        <v>114</v>
      </c>
      <c r="C75" s="35" t="s">
        <v>187</v>
      </c>
      <c r="D75" s="71">
        <v>5</v>
      </c>
      <c r="E75" s="70" t="s">
        <v>126</v>
      </c>
      <c r="F75" s="71">
        <v>70</v>
      </c>
      <c r="G75" s="23"/>
      <c r="H75" s="23"/>
      <c r="I75" s="37" t="s">
        <v>36</v>
      </c>
      <c r="J75" s="17">
        <f>IF(I75="Less(-)",-1,1)</f>
        <v>1</v>
      </c>
      <c r="K75" s="18" t="s">
        <v>46</v>
      </c>
      <c r="L75" s="18" t="s">
        <v>6</v>
      </c>
      <c r="M75" s="45"/>
      <c r="N75" s="23"/>
      <c r="O75" s="23"/>
      <c r="P75" s="44"/>
      <c r="Q75" s="23"/>
      <c r="R75" s="23"/>
      <c r="S75" s="44"/>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62">
        <f>total_amount_ba($B$2,$D$2,D75,F75,J75,K75,M75)</f>
        <v>350</v>
      </c>
      <c r="BB75" s="68">
        <f>BA75+SUM(N75:AZ75)</f>
        <v>350</v>
      </c>
      <c r="BC75" s="42" t="str">
        <f t="shared" si="12"/>
        <v>INR  Three Hundred &amp; Fifty  Only</v>
      </c>
      <c r="IE75" s="22">
        <v>2</v>
      </c>
      <c r="IF75" s="22" t="s">
        <v>32</v>
      </c>
      <c r="IG75" s="22" t="s">
        <v>40</v>
      </c>
      <c r="IH75" s="22">
        <v>10</v>
      </c>
      <c r="II75" s="22" t="s">
        <v>35</v>
      </c>
    </row>
    <row r="76" spans="1:243" s="21" customFormat="1" ht="15">
      <c r="A76" s="34">
        <v>29.2</v>
      </c>
      <c r="B76" s="72" t="s">
        <v>115</v>
      </c>
      <c r="C76" s="35" t="s">
        <v>188</v>
      </c>
      <c r="D76" s="71">
        <v>5</v>
      </c>
      <c r="E76" s="70" t="s">
        <v>126</v>
      </c>
      <c r="F76" s="71">
        <v>82</v>
      </c>
      <c r="G76" s="23"/>
      <c r="H76" s="47"/>
      <c r="I76" s="37" t="s">
        <v>36</v>
      </c>
      <c r="J76" s="17">
        <f>IF(I76="Less(-)",-1,1)</f>
        <v>1</v>
      </c>
      <c r="K76" s="18" t="s">
        <v>46</v>
      </c>
      <c r="L76" s="18" t="s">
        <v>6</v>
      </c>
      <c r="M76" s="45"/>
      <c r="N76" s="23"/>
      <c r="O76" s="23"/>
      <c r="P76" s="44"/>
      <c r="Q76" s="23"/>
      <c r="R76" s="23"/>
      <c r="S76" s="44"/>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62">
        <f>total_amount_ba($B$2,$D$2,D76,F76,J76,K76,M76)</f>
        <v>410</v>
      </c>
      <c r="BB76" s="68">
        <f>BA76+SUM(N76:AZ76)</f>
        <v>410</v>
      </c>
      <c r="BC76" s="42" t="str">
        <f t="shared" si="12"/>
        <v>INR  Four Hundred &amp; Ten  Only</v>
      </c>
      <c r="IE76" s="22">
        <v>3</v>
      </c>
      <c r="IF76" s="22" t="s">
        <v>41</v>
      </c>
      <c r="IG76" s="22" t="s">
        <v>42</v>
      </c>
      <c r="IH76" s="22">
        <v>10</v>
      </c>
      <c r="II76" s="22" t="s">
        <v>35</v>
      </c>
    </row>
    <row r="77" spans="1:243" s="21" customFormat="1" ht="99.75">
      <c r="A77" s="34">
        <v>30</v>
      </c>
      <c r="B77" s="72" t="s">
        <v>116</v>
      </c>
      <c r="C77" s="35" t="s">
        <v>189</v>
      </c>
      <c r="D77" s="71">
        <v>1</v>
      </c>
      <c r="E77" s="70" t="s">
        <v>127</v>
      </c>
      <c r="F77" s="71">
        <v>16068</v>
      </c>
      <c r="G77" s="23"/>
      <c r="H77" s="23"/>
      <c r="I77" s="37" t="s">
        <v>36</v>
      </c>
      <c r="J77" s="17">
        <f>IF(I77="Less(-)",-1,1)</f>
        <v>1</v>
      </c>
      <c r="K77" s="18" t="s">
        <v>46</v>
      </c>
      <c r="L77" s="18" t="s">
        <v>6</v>
      </c>
      <c r="M77" s="45"/>
      <c r="N77" s="23"/>
      <c r="O77" s="23"/>
      <c r="P77" s="44"/>
      <c r="Q77" s="23"/>
      <c r="R77" s="23"/>
      <c r="S77" s="44"/>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62">
        <f>total_amount_ba($B$2,$D$2,D77,F77,J77,K77,M77)</f>
        <v>16068</v>
      </c>
      <c r="BB77" s="68">
        <f>BA77+SUM(N77:AZ77)</f>
        <v>16068</v>
      </c>
      <c r="BC77" s="42" t="str">
        <f>SpellNumber(L77,BB77)</f>
        <v>INR  Sixteen Thousand  &amp;Sixty Eight  Only</v>
      </c>
      <c r="IE77" s="22">
        <v>3</v>
      </c>
      <c r="IF77" s="22" t="s">
        <v>41</v>
      </c>
      <c r="IG77" s="22" t="s">
        <v>42</v>
      </c>
      <c r="IH77" s="22">
        <v>10</v>
      </c>
      <c r="II77" s="22" t="s">
        <v>35</v>
      </c>
    </row>
    <row r="78" spans="1:243" s="21" customFormat="1" ht="57">
      <c r="A78" s="34">
        <v>31</v>
      </c>
      <c r="B78" s="72" t="s">
        <v>117</v>
      </c>
      <c r="C78" s="35" t="s">
        <v>190</v>
      </c>
      <c r="D78" s="36"/>
      <c r="E78" s="15"/>
      <c r="F78" s="37"/>
      <c r="G78" s="16"/>
      <c r="H78" s="16"/>
      <c r="I78" s="37"/>
      <c r="J78" s="17"/>
      <c r="K78" s="18"/>
      <c r="L78" s="18"/>
      <c r="M78" s="19"/>
      <c r="N78" s="20"/>
      <c r="O78" s="20"/>
      <c r="P78" s="38"/>
      <c r="Q78" s="20"/>
      <c r="R78" s="20"/>
      <c r="S78" s="38"/>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40"/>
      <c r="BB78" s="41"/>
      <c r="BC78" s="42"/>
      <c r="IE78" s="22">
        <v>1.01</v>
      </c>
      <c r="IF78" s="22" t="s">
        <v>37</v>
      </c>
      <c r="IG78" s="22" t="s">
        <v>33</v>
      </c>
      <c r="IH78" s="22">
        <v>123.223</v>
      </c>
      <c r="II78" s="22" t="s">
        <v>35</v>
      </c>
    </row>
    <row r="79" spans="1:243" s="21" customFormat="1" ht="42.75">
      <c r="A79" s="34">
        <v>31.1</v>
      </c>
      <c r="B79" s="72" t="s">
        <v>118</v>
      </c>
      <c r="C79" s="35" t="s">
        <v>191</v>
      </c>
      <c r="D79" s="71">
        <v>30</v>
      </c>
      <c r="E79" s="70" t="s">
        <v>126</v>
      </c>
      <c r="F79" s="71">
        <v>449</v>
      </c>
      <c r="G79" s="23"/>
      <c r="H79" s="23"/>
      <c r="I79" s="37" t="s">
        <v>36</v>
      </c>
      <c r="J79" s="17">
        <f>IF(I79="Less(-)",-1,1)</f>
        <v>1</v>
      </c>
      <c r="K79" s="18" t="s">
        <v>46</v>
      </c>
      <c r="L79" s="18" t="s">
        <v>6</v>
      </c>
      <c r="M79" s="45"/>
      <c r="N79" s="23"/>
      <c r="O79" s="23"/>
      <c r="P79" s="44"/>
      <c r="Q79" s="23"/>
      <c r="R79" s="23"/>
      <c r="S79" s="44"/>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46"/>
      <c r="AV79" s="39"/>
      <c r="AW79" s="39"/>
      <c r="AX79" s="39"/>
      <c r="AY79" s="39"/>
      <c r="AZ79" s="39"/>
      <c r="BA79" s="62">
        <f>total_amount_ba($B$2,$D$2,D79,F79,J79,K79,M79)</f>
        <v>13470</v>
      </c>
      <c r="BB79" s="68">
        <f>BA79+SUM(N79:AZ79)</f>
        <v>13470</v>
      </c>
      <c r="BC79" s="42" t="str">
        <f>SpellNumber(L79,BB79)</f>
        <v>INR  Thirteen Thousand Four Hundred &amp; Seventy  Only</v>
      </c>
      <c r="IE79" s="22">
        <v>1.02</v>
      </c>
      <c r="IF79" s="22" t="s">
        <v>38</v>
      </c>
      <c r="IG79" s="22" t="s">
        <v>39</v>
      </c>
      <c r="IH79" s="22">
        <v>213</v>
      </c>
      <c r="II79" s="22" t="s">
        <v>35</v>
      </c>
    </row>
    <row r="80" spans="1:243" s="21" customFormat="1" ht="342">
      <c r="A80" s="34">
        <v>32</v>
      </c>
      <c r="B80" s="73" t="s">
        <v>119</v>
      </c>
      <c r="C80" s="35" t="s">
        <v>192</v>
      </c>
      <c r="D80" s="36"/>
      <c r="E80" s="15"/>
      <c r="F80" s="37"/>
      <c r="G80" s="16"/>
      <c r="H80" s="16"/>
      <c r="I80" s="37"/>
      <c r="J80" s="17"/>
      <c r="K80" s="18"/>
      <c r="L80" s="18"/>
      <c r="M80" s="19"/>
      <c r="N80" s="20"/>
      <c r="O80" s="20"/>
      <c r="P80" s="38"/>
      <c r="Q80" s="20"/>
      <c r="R80" s="20"/>
      <c r="S80" s="38"/>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40"/>
      <c r="BB80" s="41"/>
      <c r="BC80" s="42"/>
      <c r="IE80" s="22">
        <v>2</v>
      </c>
      <c r="IF80" s="22" t="s">
        <v>32</v>
      </c>
      <c r="IG80" s="22" t="s">
        <v>40</v>
      </c>
      <c r="IH80" s="22">
        <v>10</v>
      </c>
      <c r="II80" s="22" t="s">
        <v>35</v>
      </c>
    </row>
    <row r="81" spans="1:243" s="21" customFormat="1" ht="15">
      <c r="A81" s="34">
        <v>32.1</v>
      </c>
      <c r="B81" s="73" t="s">
        <v>120</v>
      </c>
      <c r="C81" s="35" t="s">
        <v>193</v>
      </c>
      <c r="D81" s="36"/>
      <c r="E81" s="15"/>
      <c r="F81" s="37"/>
      <c r="G81" s="16"/>
      <c r="H81" s="16"/>
      <c r="I81" s="37"/>
      <c r="J81" s="17"/>
      <c r="K81" s="18"/>
      <c r="L81" s="18"/>
      <c r="M81" s="19"/>
      <c r="N81" s="20"/>
      <c r="O81" s="20"/>
      <c r="P81" s="38"/>
      <c r="Q81" s="20"/>
      <c r="R81" s="20"/>
      <c r="S81" s="38"/>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40"/>
      <c r="BB81" s="41"/>
      <c r="BC81" s="42"/>
      <c r="IE81" s="22">
        <v>3</v>
      </c>
      <c r="IF81" s="22" t="s">
        <v>41</v>
      </c>
      <c r="IG81" s="22" t="s">
        <v>42</v>
      </c>
      <c r="IH81" s="22">
        <v>10</v>
      </c>
      <c r="II81" s="22" t="s">
        <v>35</v>
      </c>
    </row>
    <row r="82" spans="1:243" s="21" customFormat="1" ht="15">
      <c r="A82" s="34">
        <v>32.2</v>
      </c>
      <c r="B82" s="72" t="s">
        <v>121</v>
      </c>
      <c r="C82" s="35" t="s">
        <v>194</v>
      </c>
      <c r="D82" s="36"/>
      <c r="E82" s="15"/>
      <c r="F82" s="37"/>
      <c r="G82" s="16"/>
      <c r="H82" s="16"/>
      <c r="I82" s="37"/>
      <c r="J82" s="17"/>
      <c r="K82" s="18"/>
      <c r="L82" s="18"/>
      <c r="M82" s="19"/>
      <c r="N82" s="20"/>
      <c r="O82" s="20"/>
      <c r="P82" s="38"/>
      <c r="Q82" s="20"/>
      <c r="R82" s="20"/>
      <c r="S82" s="38"/>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40"/>
      <c r="BB82" s="41"/>
      <c r="BC82" s="42"/>
      <c r="IE82" s="22">
        <v>1.01</v>
      </c>
      <c r="IF82" s="22" t="s">
        <v>37</v>
      </c>
      <c r="IG82" s="22" t="s">
        <v>33</v>
      </c>
      <c r="IH82" s="22">
        <v>123.223</v>
      </c>
      <c r="II82" s="22" t="s">
        <v>35</v>
      </c>
    </row>
    <row r="83" spans="1:243" s="21" customFormat="1" ht="15">
      <c r="A83" s="34">
        <v>32.3</v>
      </c>
      <c r="B83" s="72" t="s">
        <v>122</v>
      </c>
      <c r="C83" s="35" t="s">
        <v>195</v>
      </c>
      <c r="D83" s="36"/>
      <c r="E83" s="15"/>
      <c r="F83" s="37"/>
      <c r="G83" s="16"/>
      <c r="H83" s="16"/>
      <c r="I83" s="37"/>
      <c r="J83" s="17"/>
      <c r="K83" s="18"/>
      <c r="L83" s="18"/>
      <c r="M83" s="19"/>
      <c r="N83" s="20"/>
      <c r="O83" s="20"/>
      <c r="P83" s="38"/>
      <c r="Q83" s="20"/>
      <c r="R83" s="20"/>
      <c r="S83" s="38"/>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40"/>
      <c r="BB83" s="41"/>
      <c r="BC83" s="42"/>
      <c r="IE83" s="22">
        <v>1.02</v>
      </c>
      <c r="IF83" s="22" t="s">
        <v>38</v>
      </c>
      <c r="IG83" s="22" t="s">
        <v>39</v>
      </c>
      <c r="IH83" s="22">
        <v>213</v>
      </c>
      <c r="II83" s="22" t="s">
        <v>35</v>
      </c>
    </row>
    <row r="84" spans="1:243" s="21" customFormat="1" ht="142.5">
      <c r="A84" s="34">
        <v>32.4</v>
      </c>
      <c r="B84" s="73" t="s">
        <v>123</v>
      </c>
      <c r="C84" s="35" t="s">
        <v>196</v>
      </c>
      <c r="D84" s="71">
        <v>1</v>
      </c>
      <c r="E84" s="70" t="s">
        <v>127</v>
      </c>
      <c r="F84" s="71">
        <v>287345</v>
      </c>
      <c r="G84" s="23"/>
      <c r="H84" s="23"/>
      <c r="I84" s="37" t="s">
        <v>36</v>
      </c>
      <c r="J84" s="17">
        <f>IF(I84="Less(-)",-1,1)</f>
        <v>1</v>
      </c>
      <c r="K84" s="18" t="s">
        <v>46</v>
      </c>
      <c r="L84" s="18" t="s">
        <v>6</v>
      </c>
      <c r="M84" s="45"/>
      <c r="N84" s="23"/>
      <c r="O84" s="23"/>
      <c r="P84" s="44"/>
      <c r="Q84" s="23"/>
      <c r="R84" s="23"/>
      <c r="S84" s="44"/>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62">
        <f>total_amount_ba($B$2,$D$2,D84,F84,J84,K84,M84)</f>
        <v>287345</v>
      </c>
      <c r="BB84" s="68">
        <f>BA84+SUM(N84:AZ84)</f>
        <v>287345</v>
      </c>
      <c r="BC84" s="42" t="str">
        <f>SpellNumber(L84,BB84)</f>
        <v>INR  Two Lakh Eighty Seven Thousand Three Hundred &amp; Forty Five  Only</v>
      </c>
      <c r="IE84" s="22">
        <v>2</v>
      </c>
      <c r="IF84" s="22" t="s">
        <v>32</v>
      </c>
      <c r="IG84" s="22" t="s">
        <v>40</v>
      </c>
      <c r="IH84" s="22">
        <v>10</v>
      </c>
      <c r="II84" s="22" t="s">
        <v>35</v>
      </c>
    </row>
    <row r="85" spans="1:243" s="21" customFormat="1" ht="34.5" customHeight="1">
      <c r="A85" s="48" t="s">
        <v>44</v>
      </c>
      <c r="B85" s="49"/>
      <c r="C85" s="50"/>
      <c r="D85" s="51"/>
      <c r="E85" s="51"/>
      <c r="F85" s="51"/>
      <c r="G85" s="51"/>
      <c r="H85" s="52"/>
      <c r="I85" s="52"/>
      <c r="J85" s="52"/>
      <c r="K85" s="52"/>
      <c r="L85" s="53"/>
      <c r="BA85" s="63">
        <f>SUM(BA13:BA84)</f>
        <v>1602018.02</v>
      </c>
      <c r="BB85" s="67">
        <f>SUM(BB13:BB84)</f>
        <v>1602018.02</v>
      </c>
      <c r="BC85" s="42" t="str">
        <f>SpellNumber($E$2,BB85)</f>
        <v>INR  Sixteen Lakh Two Thousand  &amp;Eighteen  and Paise Two Only</v>
      </c>
      <c r="IE85" s="22">
        <v>4</v>
      </c>
      <c r="IF85" s="22" t="s">
        <v>38</v>
      </c>
      <c r="IG85" s="22" t="s">
        <v>43</v>
      </c>
      <c r="IH85" s="22">
        <v>10</v>
      </c>
      <c r="II85" s="22" t="s">
        <v>35</v>
      </c>
    </row>
    <row r="86" spans="1:243" s="26" customFormat="1" ht="33.75" customHeight="1">
      <c r="A86" s="49" t="s">
        <v>48</v>
      </c>
      <c r="B86" s="54"/>
      <c r="C86" s="24"/>
      <c r="D86" s="55"/>
      <c r="E86" s="56" t="s">
        <v>54</v>
      </c>
      <c r="F86" s="65"/>
      <c r="G86" s="57"/>
      <c r="H86" s="25"/>
      <c r="I86" s="25"/>
      <c r="J86" s="25"/>
      <c r="K86" s="58"/>
      <c r="L86" s="59"/>
      <c r="M86" s="60"/>
      <c r="O86" s="21"/>
      <c r="P86" s="21"/>
      <c r="Q86" s="21"/>
      <c r="R86" s="21"/>
      <c r="S86" s="21"/>
      <c r="BA86" s="64">
        <f>IF(ISBLANK(F86),0,IF(E86="Excess (+)",ROUND(BA85+(BA85*F86),2),IF(E86="Less (-)",ROUND(BA85+(BA85*F86*(-1)),2),IF(E86="At Par",BA85,0))))</f>
        <v>0</v>
      </c>
      <c r="BB86" s="66">
        <f>ROUND(BA86,0)</f>
        <v>0</v>
      </c>
      <c r="BC86" s="42" t="str">
        <f>SpellNumber($E$2,BA86)</f>
        <v>INR Zero Only</v>
      </c>
      <c r="IE86" s="27"/>
      <c r="IF86" s="27"/>
      <c r="IG86" s="27"/>
      <c r="IH86" s="27"/>
      <c r="II86" s="27"/>
    </row>
    <row r="87" spans="1:243" s="26" customFormat="1" ht="41.25" customHeight="1">
      <c r="A87" s="48" t="s">
        <v>47</v>
      </c>
      <c r="B87" s="48"/>
      <c r="C87" s="77" t="str">
        <f>SpellNumber($E$2,BA86)</f>
        <v>INR Zero Only</v>
      </c>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9"/>
      <c r="IE87" s="27"/>
      <c r="IF87" s="27"/>
      <c r="IG87" s="27"/>
      <c r="IH87" s="27"/>
      <c r="II87" s="27"/>
    </row>
    <row r="88" spans="3:243" s="12" customFormat="1" ht="14.25">
      <c r="C88" s="28"/>
      <c r="D88" s="28"/>
      <c r="E88" s="28"/>
      <c r="F88" s="28"/>
      <c r="G88" s="28"/>
      <c r="H88" s="28"/>
      <c r="I88" s="28"/>
      <c r="J88" s="28"/>
      <c r="K88" s="28"/>
      <c r="L88" s="28"/>
      <c r="M88" s="28"/>
      <c r="O88" s="28"/>
      <c r="BA88" s="28"/>
      <c r="BC88" s="28"/>
      <c r="IE88" s="13"/>
      <c r="IF88" s="13"/>
      <c r="IG88" s="13"/>
      <c r="IH88" s="13"/>
      <c r="II88" s="13"/>
    </row>
  </sheetData>
  <sheetProtection password="EEC8" sheet="1" selectLockedCells="1"/>
  <mergeCells count="8">
    <mergeCell ref="A9:BC9"/>
    <mergeCell ref="C87:BC87"/>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6">
      <formula1>IF(E86="Select",-1,IF(E86="At Par",0,0))</formula1>
      <formula2>IF(E86="Select",-1,IF(E86="At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6">
      <formula1>0</formula1>
      <formula2>IF(E86&lt;&gt;"Select",99.9,0)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76 G41:H63 G64 G13:H39 G65:H75 G40 G77:H8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20 M22:M23 M25 M27 M29 M31:M36 M38:M41 M46 M48 M50:M51 M53 M55 M57 M59 M61 M63:M69 M71:M73 M75:M77 M79 M43:M44 M84">
      <formula1>0</formula1>
      <formula2>999999999999999</formula2>
    </dataValidation>
    <dataValidation allowBlank="1" showInputMessage="1" showErrorMessage="1" promptTitle="Item Description" prompt="Please enter Item Description in text" sqref="B79:B84 B67:B72 B75 B27 B63 B19:B24 B31:B36 B55:B60 B43:B48 B51 B39"/>
    <dataValidation type="decimal" allowBlank="1" showInputMessage="1" showErrorMessage="1" promptTitle="Rate Entry" prompt="Please enter the Rate in Rupees for this item. " errorTitle="Invaid Entry" error="Only Numeric Values are allowed. " sqref="H76 H64 H40">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6">
      <formula1>0</formula1>
      <formula2>99.9</formula2>
    </dataValidation>
    <dataValidation type="list" allowBlank="1" showInputMessage="1" showErrorMessage="1" sqref="C2">
      <formula1>"Normal, SingleWindow, Alternate"</formula1>
    </dataValidation>
    <dataValidation type="list" allowBlank="1" showInputMessage="1" showErrorMessage="1" sqref="E86">
      <formula1>"Select, Excess (+), Less (-)"</formula1>
    </dataValidation>
    <dataValidation type="decimal" allowBlank="1" showInputMessage="1" showErrorMessage="1" promptTitle="Quantity" prompt="Please enter the Quantity for this item. " errorTitle="Invalid Entry" error="Only Numeric Values are allowed. " sqref="D13:D84 F13:F84">
      <formula1>0</formula1>
      <formula2>999999999999999</formula2>
    </dataValidation>
    <dataValidation allowBlank="1" showInputMessage="1" showErrorMessage="1" promptTitle="Units" prompt="Please enter Units in text" sqref="E13:E84"/>
    <dataValidation type="decimal" allowBlank="1" showInputMessage="1" showErrorMessage="1" promptTitle="Rate Entry" prompt="Please enter the Inspection Charges in Rupees for this item. " errorTitle="Invaid Entry" error="Only Numeric Values are allowed. " sqref="Q13:Q8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4">
      <formula1>0</formula1>
      <formula2>999999999999999</formula2>
    </dataValidation>
    <dataValidation allowBlank="1" showInputMessage="1" showErrorMessage="1" promptTitle="Itemcode/Make" prompt="Please enter text" sqref="C13:C84"/>
    <dataValidation type="decimal" allowBlank="1" showInputMessage="1" showErrorMessage="1" errorTitle="Invalid Entry" error="Only Numeric Values are allowed. " sqref="A13:A84">
      <formula1>0</formula1>
      <formula2>999999999999999</formula2>
    </dataValidation>
    <dataValidation type="list" showInputMessage="1" showErrorMessage="1" sqref="I13:I84">
      <formula1>"Excess(+), Less(-)"</formula1>
    </dataValidation>
    <dataValidation allowBlank="1" showInputMessage="1" showErrorMessage="1" promptTitle="Addition / Deduction" prompt="Please Choose the correct One" sqref="J13:J84"/>
    <dataValidation type="list" allowBlank="1" showInputMessage="1" showErrorMessage="1" sqref="K13:K8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6" t="s">
        <v>2</v>
      </c>
      <c r="F6" s="86"/>
      <c r="G6" s="86"/>
      <c r="H6" s="86"/>
      <c r="I6" s="86"/>
      <c r="J6" s="86"/>
      <c r="K6" s="86"/>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Rahul</cp:lastModifiedBy>
  <cp:lastPrinted>2015-01-07T05:41:29Z</cp:lastPrinted>
  <dcterms:created xsi:type="dcterms:W3CDTF">2009-01-30T06:42:42Z</dcterms:created>
  <dcterms:modified xsi:type="dcterms:W3CDTF">2022-12-26T10:13:32Z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