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<sst xmlns="http://schemas.openxmlformats.org/spreadsheetml/2006/main" count="285" uniqueCount="100">
  <si>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</si>
  <si>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</si>
  <si>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</si>
  <si>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</si>
  <si>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</si>
  <si>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</si>
  <si>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</si>
  <si>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</si>
  <si>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</si>
  <si>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</si>
  <si>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</si>
  <si>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</si>
  <si>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</si>
  <si>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</si>
  <si>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</si>
  <si>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</si>
  <si>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</si>
  <si>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</si>
  <si>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</si>
  <si>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</si>
  <si>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</si>
  <si>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</si>
  <si>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</si>
  <si>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</si>
  <si>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</si>
  <si>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</si>
  <si>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</si>
  <si>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</si>
  <si>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</si>
  <si>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</si>
  <si>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</si>
  <si>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</si>
  <si>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</si>
  <si>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</si>
  <si>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</si>
  <si>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</si>
  <si>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</si>
  <si>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</si>
  <si>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</si>
  <si>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</si>
  <si>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</si>
  <si>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</si>
  <si>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</si>
  <si>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</si>
  <si>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</si>
  <si>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</si>
  <si>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</si>
  <si>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</si>
  <si>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</si>
  <si>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</si>
  <si>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</si>
  <si>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</si>
  <si>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</si>
  <si>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</si>
  <si>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</si>
  <si>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S&amp;L, connecting and commissioning following 5 pairs jelly filled armoured telephone  cable PVC insulated and PVC sheathed annealed tinned copper conductor.</t>
  </si>
  <si>
    <t>Direct in ground I/c excavation, sand cushioning, protective covering and refilling the trench etc. as reqd.</t>
  </si>
  <si>
    <t>In pipe</t>
  </si>
  <si>
    <t>In open duct</t>
  </si>
  <si>
    <t>On surface with MS clamp</t>
  </si>
  <si>
    <t>S&amp;L, connecting and commissioning following 10 pairs jelly filled armoured telephone  cable PVC insulated and PVC sheathed annealed tinned copper conductor.</t>
  </si>
  <si>
    <t>Providing and fixing following sizes of PVC casing and capping on surface as reqd.</t>
  </si>
  <si>
    <t>20 x 12 mm</t>
  </si>
  <si>
    <t>25 x 16 mm</t>
  </si>
  <si>
    <t>Dismantling and refixing Telephone DB loose wire boxes along with all accessories  as reqd.</t>
  </si>
  <si>
    <t>Digging cable trench, lifting brick &amp; cable for locating fault and relaying the cable i/c refilling the trench, extra sand if required shall be i/c in the item of following size.  as required.</t>
  </si>
  <si>
    <t>not exceeding 35 sq.mm..</t>
  </si>
  <si>
    <t xml:space="preserve">Supplying and  drawing telephone cable of 2 pair 0.5  mm dia  FRLS  PVC insulated annealed copper conductor, unarmored telephone cable in the existing surface/ recessed steel/ PVC conduit as required. </t>
  </si>
  <si>
    <t>Supply, fixing,  following modular type switch / socket on existing modular plate &amp; switch box including connectins but excluding modular plate etc. as reqd.</t>
  </si>
  <si>
    <t>Telephone socket outlet</t>
  </si>
  <si>
    <t>Blanking plate</t>
  </si>
  <si>
    <t>S &amp; F following size/modules, GI box along with modular base and cover plate for modular switches in recess etc.as required.</t>
  </si>
  <si>
    <t>1/2 module</t>
  </si>
  <si>
    <t>Providing, laying and fixing following dia G.I. pipe (medium class) in ground complete with G.I. fittings including trenching (75 cm deep)and re-filling etc as required</t>
  </si>
  <si>
    <t>50 mm</t>
  </si>
  <si>
    <t>Mtr.</t>
  </si>
  <si>
    <t>Nos.</t>
  </si>
  <si>
    <t>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</si>
  <si>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</si>
  <si>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</si>
  <si>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</si>
  <si>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</si>
  <si>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</si>
  <si>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</si>
  <si>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</si>
  <si>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</si>
  <si>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</si>
  <si>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</si>
  <si>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</si>
  <si>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</si>
  <si>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</si>
  <si>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</si>
  <si>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</si>
  <si>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</si>
  <si>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</si>
  <si>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</si>
  <si>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</si>
  <si>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Name of Work: Reparing/ replacement of old &amp; damaged telephone cables/wires &amp; DB from telephone DB to House N0.281Type- II,410, 417, 418, 421, 424, 439, 449, 451, 462, 463, 471, 478 , 411,419,424,428,432,452,454,460 and from VH DB to Director banglow,470,497,498  as  required with all allied work as requested by Telephone Section in the campus</t>
  </si>
  <si>
    <t>Tender Inviting Authority:  Executive Engineer (Elect.)</t>
  </si>
  <si>
    <t>Contract No:       44/Elect/2022/383      Dated: 28.12.2022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</si>
</sst>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7"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17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71" fillId="0" borderId="11" xfId="59" applyNumberFormat="1" applyFont="1" applyFill="1" applyBorder="1" applyAlignment="1">
      <alignment horizontal="left" vertical="top" wrapText="1" readingOrder="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18.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2" t="s">
        <v>98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51" customHeight="1">
      <c r="A5" s="82" t="s">
        <v>97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99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1"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1.25">
      <c r="A13" s="34">
        <v>1</v>
      </c>
      <c r="B13" s="72" t="s">
        <v>55</v>
      </c>
      <c r="C13" s="7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42.75">
      <c r="A14" s="34">
        <v>1.1</v>
      </c>
      <c r="B14" s="72" t="s">
        <v>56</v>
      </c>
      <c r="C14" s="74" t="s">
        <v>39</v>
      </c>
      <c r="D14" s="69">
        <v>250</v>
      </c>
      <c r="E14" s="70" t="s">
        <v>75</v>
      </c>
      <c r="F14" s="60">
        <v>444</v>
      </c>
      <c r="G14" s="23"/>
      <c r="H14" s="16"/>
      <c r="I14" s="36" t="s">
        <v>36</v>
      </c>
      <c r="J14" s="17">
        <f aca="true" t="shared" si="0" ref="J14:J24">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111000</v>
      </c>
      <c r="BB14" s="67">
        <f>BA14+SUM(N14:AZ14)</f>
        <v>111000</v>
      </c>
      <c r="BC14" s="41" t="str">
        <f>SpellNumber(L14,BB14)</f>
        <v>INR  One Lakh Eleven Thousand    Only</v>
      </c>
      <c r="IE14" s="22">
        <v>1.01</v>
      </c>
      <c r="IF14" s="22" t="s">
        <v>37</v>
      </c>
      <c r="IG14" s="22" t="s">
        <v>33</v>
      </c>
      <c r="IH14" s="22">
        <v>123.223</v>
      </c>
      <c r="II14" s="22" t="s">
        <v>35</v>
      </c>
    </row>
    <row r="15" spans="1:243" s="21" customFormat="1" ht="18.75" customHeight="1">
      <c r="A15" s="34">
        <v>1.2</v>
      </c>
      <c r="B15" s="72" t="s">
        <v>57</v>
      </c>
      <c r="C15" s="74" t="s">
        <v>40</v>
      </c>
      <c r="D15" s="69">
        <v>20</v>
      </c>
      <c r="E15" s="70" t="s">
        <v>75</v>
      </c>
      <c r="F15" s="60">
        <v>137</v>
      </c>
      <c r="G15" s="23"/>
      <c r="H15" s="23"/>
      <c r="I15" s="36" t="s">
        <v>36</v>
      </c>
      <c r="J15" s="17">
        <f t="shared" si="0"/>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1" ref="BA15:BA24">total_amount_ba($B$2,$D$2,D15,F15,J15,K15,M15)</f>
        <v>2740</v>
      </c>
      <c r="BB15" s="67">
        <f aca="true" t="shared" si="2" ref="BB15:BB26">BA15+SUM(N15:AZ15)</f>
        <v>2740</v>
      </c>
      <c r="BC15" s="41" t="str">
        <f aca="true" t="shared" si="3" ref="BC15:BC26">SpellNumber(L15,BB15)</f>
        <v>INR  Two Thousand Seven Hundred &amp; Forty  Only</v>
      </c>
      <c r="IE15" s="22">
        <v>1.02</v>
      </c>
      <c r="IF15" s="22" t="s">
        <v>38</v>
      </c>
      <c r="IG15" s="22" t="s">
        <v>39</v>
      </c>
      <c r="IH15" s="22">
        <v>213</v>
      </c>
      <c r="II15" s="22" t="s">
        <v>35</v>
      </c>
    </row>
    <row r="16" spans="1:243" s="21" customFormat="1" ht="21.75" customHeight="1">
      <c r="A16" s="34">
        <v>1.3</v>
      </c>
      <c r="B16" s="72" t="s">
        <v>58</v>
      </c>
      <c r="C16" s="74" t="s">
        <v>42</v>
      </c>
      <c r="D16" s="69">
        <v>2</v>
      </c>
      <c r="E16" s="70" t="s">
        <v>75</v>
      </c>
      <c r="F16" s="60">
        <v>130</v>
      </c>
      <c r="G16" s="23"/>
      <c r="H16" s="23"/>
      <c r="I16" s="36" t="s">
        <v>36</v>
      </c>
      <c r="J16" s="17">
        <f t="shared" si="0"/>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t="shared" si="1"/>
        <v>260</v>
      </c>
      <c r="BB16" s="67">
        <f t="shared" si="2"/>
        <v>260</v>
      </c>
      <c r="BC16" s="41" t="str">
        <f>SpellNumber(L16,BB16)</f>
        <v>INR  Two Hundred &amp; Sixty  Only</v>
      </c>
      <c r="IE16" s="22">
        <v>2</v>
      </c>
      <c r="IF16" s="22" t="s">
        <v>32</v>
      </c>
      <c r="IG16" s="22" t="s">
        <v>40</v>
      </c>
      <c r="IH16" s="22">
        <v>10</v>
      </c>
      <c r="II16" s="22" t="s">
        <v>35</v>
      </c>
    </row>
    <row r="17" spans="1:243" s="21" customFormat="1" ht="21.75" customHeight="1">
      <c r="A17" s="34">
        <v>1.4</v>
      </c>
      <c r="B17" s="72" t="s">
        <v>59</v>
      </c>
      <c r="C17" s="74" t="s">
        <v>43</v>
      </c>
      <c r="D17" s="69">
        <v>2</v>
      </c>
      <c r="E17" s="70" t="s">
        <v>75</v>
      </c>
      <c r="F17" s="60">
        <v>143</v>
      </c>
      <c r="G17" s="23"/>
      <c r="H17" s="23"/>
      <c r="I17" s="36" t="s">
        <v>36</v>
      </c>
      <c r="J17" s="17">
        <f t="shared" si="0"/>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1"/>
        <v>286</v>
      </c>
      <c r="BB17" s="67">
        <f t="shared" si="2"/>
        <v>286</v>
      </c>
      <c r="BC17" s="41" t="str">
        <f t="shared" si="3"/>
        <v>INR  Two Hundred &amp; Eighty Six  Only</v>
      </c>
      <c r="IE17" s="22">
        <v>3</v>
      </c>
      <c r="IF17" s="22" t="s">
        <v>41</v>
      </c>
      <c r="IG17" s="22" t="s">
        <v>42</v>
      </c>
      <c r="IH17" s="22">
        <v>10</v>
      </c>
      <c r="II17" s="22" t="s">
        <v>35</v>
      </c>
    </row>
    <row r="18" spans="1:243" s="21" customFormat="1" ht="71.25">
      <c r="A18" s="34">
        <v>2</v>
      </c>
      <c r="B18" s="72" t="s">
        <v>60</v>
      </c>
      <c r="C18" s="74" t="s">
        <v>78</v>
      </c>
      <c r="D18" s="71"/>
      <c r="E18" s="70"/>
      <c r="F18" s="36"/>
      <c r="G18" s="16"/>
      <c r="H18" s="16"/>
      <c r="I18" s="36"/>
      <c r="J18" s="17"/>
      <c r="K18" s="18"/>
      <c r="L18" s="18"/>
      <c r="M18" s="19"/>
      <c r="N18" s="20"/>
      <c r="O18" s="20"/>
      <c r="P18" s="37"/>
      <c r="Q18" s="20"/>
      <c r="R18" s="20"/>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2">
        <v>1.01</v>
      </c>
      <c r="IF18" s="22" t="s">
        <v>37</v>
      </c>
      <c r="IG18" s="22" t="s">
        <v>33</v>
      </c>
      <c r="IH18" s="22">
        <v>123.223</v>
      </c>
      <c r="II18" s="22" t="s">
        <v>35</v>
      </c>
    </row>
    <row r="19" spans="1:243" s="21" customFormat="1" ht="42.75">
      <c r="A19" s="34">
        <v>2.1</v>
      </c>
      <c r="B19" s="72" t="s">
        <v>56</v>
      </c>
      <c r="C19" s="74" t="s">
        <v>79</v>
      </c>
      <c r="D19" s="69">
        <v>280</v>
      </c>
      <c r="E19" s="70" t="s">
        <v>75</v>
      </c>
      <c r="F19" s="60">
        <v>496</v>
      </c>
      <c r="G19" s="23"/>
      <c r="H19" s="23"/>
      <c r="I19" s="36" t="s">
        <v>36</v>
      </c>
      <c r="J19" s="17">
        <f t="shared" si="0"/>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1"/>
        <v>138880</v>
      </c>
      <c r="BB19" s="67">
        <f t="shared" si="2"/>
        <v>138880</v>
      </c>
      <c r="BC19" s="41" t="str">
        <f t="shared" si="3"/>
        <v>INR  One Lakh Thirty Eight Thousand Eight Hundred &amp; Eighty  Only</v>
      </c>
      <c r="IE19" s="22">
        <v>1.02</v>
      </c>
      <c r="IF19" s="22" t="s">
        <v>38</v>
      </c>
      <c r="IG19" s="22" t="s">
        <v>39</v>
      </c>
      <c r="IH19" s="22">
        <v>213</v>
      </c>
      <c r="II19" s="22" t="s">
        <v>35</v>
      </c>
    </row>
    <row r="20" spans="1:243" s="21" customFormat="1" ht="28.5">
      <c r="A20" s="34">
        <v>2.2</v>
      </c>
      <c r="B20" s="73" t="s">
        <v>57</v>
      </c>
      <c r="C20" s="74" t="s">
        <v>80</v>
      </c>
      <c r="D20" s="69">
        <v>15</v>
      </c>
      <c r="E20" s="70" t="s">
        <v>75</v>
      </c>
      <c r="F20" s="60">
        <v>189</v>
      </c>
      <c r="G20" s="23"/>
      <c r="H20" s="23"/>
      <c r="I20" s="36" t="s">
        <v>36</v>
      </c>
      <c r="J20" s="17">
        <f t="shared" si="0"/>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1"/>
        <v>2835</v>
      </c>
      <c r="BB20" s="67">
        <f t="shared" si="2"/>
        <v>2835</v>
      </c>
      <c r="BC20" s="41" t="str">
        <f t="shared" si="3"/>
        <v>INR  Two Thousand Eight Hundred &amp; Thirty Five  Only</v>
      </c>
      <c r="IE20" s="22">
        <v>2</v>
      </c>
      <c r="IF20" s="22" t="s">
        <v>32</v>
      </c>
      <c r="IG20" s="22" t="s">
        <v>40</v>
      </c>
      <c r="IH20" s="22">
        <v>10</v>
      </c>
      <c r="II20" s="22" t="s">
        <v>35</v>
      </c>
    </row>
    <row r="21" spans="1:243" s="21" customFormat="1" ht="29.25" customHeight="1">
      <c r="A21" s="34">
        <v>2.3</v>
      </c>
      <c r="B21" s="73" t="s">
        <v>58</v>
      </c>
      <c r="C21" s="74" t="s">
        <v>81</v>
      </c>
      <c r="D21" s="69">
        <v>5</v>
      </c>
      <c r="E21" s="70" t="s">
        <v>75</v>
      </c>
      <c r="F21" s="60">
        <v>183</v>
      </c>
      <c r="G21" s="23"/>
      <c r="H21" s="23"/>
      <c r="I21" s="36" t="s">
        <v>36</v>
      </c>
      <c r="J21" s="17">
        <f t="shared" si="0"/>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1"/>
        <v>915</v>
      </c>
      <c r="BB21" s="67">
        <f t="shared" si="2"/>
        <v>915</v>
      </c>
      <c r="BC21" s="41" t="str">
        <f t="shared" si="3"/>
        <v>INR  Nine Hundred &amp; Fifteen  Only</v>
      </c>
      <c r="IE21" s="22">
        <v>3</v>
      </c>
      <c r="IF21" s="22" t="s">
        <v>41</v>
      </c>
      <c r="IG21" s="22" t="s">
        <v>42</v>
      </c>
      <c r="IH21" s="22">
        <v>10</v>
      </c>
      <c r="II21" s="22" t="s">
        <v>35</v>
      </c>
    </row>
    <row r="22" spans="1:243" s="21" customFormat="1" ht="27" customHeight="1">
      <c r="A22" s="34">
        <v>2.4</v>
      </c>
      <c r="B22" s="72" t="s">
        <v>59</v>
      </c>
      <c r="C22" s="74" t="s">
        <v>82</v>
      </c>
      <c r="D22" s="69">
        <v>5</v>
      </c>
      <c r="E22" s="70" t="s">
        <v>75</v>
      </c>
      <c r="F22" s="60">
        <v>196</v>
      </c>
      <c r="G22" s="23"/>
      <c r="H22" s="23"/>
      <c r="I22" s="36" t="s">
        <v>36</v>
      </c>
      <c r="J22" s="17">
        <f t="shared" si="0"/>
        <v>1</v>
      </c>
      <c r="K22" s="18" t="s">
        <v>46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 t="shared" si="1"/>
        <v>980</v>
      </c>
      <c r="BB22" s="67">
        <f t="shared" si="2"/>
        <v>980</v>
      </c>
      <c r="BC22" s="41" t="str">
        <f t="shared" si="3"/>
        <v>INR  Nine Hundred &amp; Eighty  Only</v>
      </c>
      <c r="IE22" s="22">
        <v>1.01</v>
      </c>
      <c r="IF22" s="22" t="s">
        <v>37</v>
      </c>
      <c r="IG22" s="22" t="s">
        <v>33</v>
      </c>
      <c r="IH22" s="22">
        <v>123.223</v>
      </c>
      <c r="II22" s="22" t="s">
        <v>35</v>
      </c>
    </row>
    <row r="23" spans="1:243" s="21" customFormat="1" ht="44.25" customHeight="1">
      <c r="A23" s="34">
        <v>3</v>
      </c>
      <c r="B23" s="72" t="s">
        <v>61</v>
      </c>
      <c r="C23" s="74" t="s">
        <v>83</v>
      </c>
      <c r="D23" s="71"/>
      <c r="E23" s="70"/>
      <c r="F23" s="36"/>
      <c r="G23" s="16"/>
      <c r="H23" s="16"/>
      <c r="I23" s="36"/>
      <c r="J23" s="17"/>
      <c r="K23" s="18"/>
      <c r="L23" s="18"/>
      <c r="M23" s="19"/>
      <c r="N23" s="20"/>
      <c r="O23" s="20"/>
      <c r="P23" s="37"/>
      <c r="Q23" s="20"/>
      <c r="R23" s="20"/>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2">
        <v>1.02</v>
      </c>
      <c r="IF23" s="22" t="s">
        <v>38</v>
      </c>
      <c r="IG23" s="22" t="s">
        <v>39</v>
      </c>
      <c r="IH23" s="22">
        <v>213</v>
      </c>
      <c r="II23" s="22" t="s">
        <v>35</v>
      </c>
    </row>
    <row r="24" spans="1:243" s="21" customFormat="1" ht="23.25" customHeight="1">
      <c r="A24" s="34">
        <v>3.1</v>
      </c>
      <c r="B24" s="73" t="s">
        <v>62</v>
      </c>
      <c r="C24" s="74" t="s">
        <v>84</v>
      </c>
      <c r="D24" s="69">
        <v>20</v>
      </c>
      <c r="E24" s="70" t="s">
        <v>75</v>
      </c>
      <c r="F24" s="60">
        <v>68</v>
      </c>
      <c r="G24" s="23"/>
      <c r="H24" s="23"/>
      <c r="I24" s="36" t="s">
        <v>36</v>
      </c>
      <c r="J24" s="17">
        <f t="shared" si="0"/>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1"/>
        <v>1360</v>
      </c>
      <c r="BB24" s="67">
        <f t="shared" si="2"/>
        <v>1360</v>
      </c>
      <c r="BC24" s="41" t="str">
        <f t="shared" si="3"/>
        <v>INR  One Thousand Three Hundred &amp; Sixty  Only</v>
      </c>
      <c r="IE24" s="22">
        <v>2</v>
      </c>
      <c r="IF24" s="22" t="s">
        <v>32</v>
      </c>
      <c r="IG24" s="22" t="s">
        <v>40</v>
      </c>
      <c r="IH24" s="22">
        <v>10</v>
      </c>
      <c r="II24" s="22" t="s">
        <v>35</v>
      </c>
    </row>
    <row r="25" spans="1:243" s="21" customFormat="1" ht="20.25" customHeight="1">
      <c r="A25" s="34">
        <v>3.2</v>
      </c>
      <c r="B25" s="72" t="s">
        <v>63</v>
      </c>
      <c r="C25" s="74" t="s">
        <v>85</v>
      </c>
      <c r="D25" s="69">
        <v>15</v>
      </c>
      <c r="E25" s="70" t="s">
        <v>75</v>
      </c>
      <c r="F25" s="60">
        <v>76</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1140</v>
      </c>
      <c r="BB25" s="67">
        <f t="shared" si="2"/>
        <v>1140</v>
      </c>
      <c r="BC25" s="41" t="str">
        <f t="shared" si="3"/>
        <v>INR  One Thousand One Hundred &amp; Forty  Only</v>
      </c>
      <c r="IE25" s="22">
        <v>1.01</v>
      </c>
      <c r="IF25" s="22" t="s">
        <v>37</v>
      </c>
      <c r="IG25" s="22" t="s">
        <v>33</v>
      </c>
      <c r="IH25" s="22">
        <v>123.223</v>
      </c>
      <c r="II25" s="22" t="s">
        <v>35</v>
      </c>
    </row>
    <row r="26" spans="1:243" s="21" customFormat="1" ht="42.75">
      <c r="A26" s="34">
        <v>4</v>
      </c>
      <c r="B26" s="72" t="s">
        <v>64</v>
      </c>
      <c r="C26" s="74" t="s">
        <v>86</v>
      </c>
      <c r="D26" s="69">
        <v>25</v>
      </c>
      <c r="E26" s="70" t="s">
        <v>76</v>
      </c>
      <c r="F26" s="60">
        <v>330</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8250</v>
      </c>
      <c r="BB26" s="67">
        <f t="shared" si="2"/>
        <v>8250</v>
      </c>
      <c r="BC26" s="41" t="str">
        <f t="shared" si="3"/>
        <v>INR  Eight Thousand Two Hundred &amp; Fifty  Only</v>
      </c>
      <c r="IE26" s="22">
        <v>1.02</v>
      </c>
      <c r="IF26" s="22" t="s">
        <v>38</v>
      </c>
      <c r="IG26" s="22" t="s">
        <v>39</v>
      </c>
      <c r="IH26" s="22">
        <v>213</v>
      </c>
      <c r="II26" s="22" t="s">
        <v>35</v>
      </c>
    </row>
    <row r="27" spans="1:243" s="21" customFormat="1" ht="57">
      <c r="A27" s="34">
        <v>5</v>
      </c>
      <c r="B27" s="73" t="s">
        <v>65</v>
      </c>
      <c r="C27" s="74" t="s">
        <v>87</v>
      </c>
      <c r="D27" s="71"/>
      <c r="E27" s="70"/>
      <c r="F27" s="36"/>
      <c r="G27" s="16"/>
      <c r="H27" s="16"/>
      <c r="I27" s="36"/>
      <c r="J27" s="17"/>
      <c r="K27" s="18"/>
      <c r="L27" s="18"/>
      <c r="M27" s="19"/>
      <c r="N27" s="20"/>
      <c r="O27" s="20"/>
      <c r="P27" s="37"/>
      <c r="Q27" s="20"/>
      <c r="R27" s="20"/>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2">
        <v>2</v>
      </c>
      <c r="IF27" s="22" t="s">
        <v>32</v>
      </c>
      <c r="IG27" s="22" t="s">
        <v>40</v>
      </c>
      <c r="IH27" s="22">
        <v>10</v>
      </c>
      <c r="II27" s="22" t="s">
        <v>35</v>
      </c>
    </row>
    <row r="28" spans="1:243" s="21" customFormat="1" ht="28.5">
      <c r="A28" s="34">
        <v>5.1</v>
      </c>
      <c r="B28" s="72" t="s">
        <v>66</v>
      </c>
      <c r="C28" s="74" t="s">
        <v>88</v>
      </c>
      <c r="D28" s="69">
        <v>130</v>
      </c>
      <c r="E28" s="70" t="s">
        <v>77</v>
      </c>
      <c r="F28" s="60">
        <v>228</v>
      </c>
      <c r="G28" s="23"/>
      <c r="H28" s="23"/>
      <c r="I28" s="36" t="s">
        <v>36</v>
      </c>
      <c r="J28" s="17">
        <f aca="true" t="shared" si="4" ref="J28:J34">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 aca="true" t="shared" si="5" ref="BA28:BA34">total_amount_ba($B$2,$D$2,D28,F28,J28,K28,M28)</f>
        <v>29640</v>
      </c>
      <c r="BB28" s="67">
        <f aca="true" t="shared" si="6" ref="BB28:BB36">BA28+SUM(N28:AZ28)</f>
        <v>29640</v>
      </c>
      <c r="BC28" s="41" t="str">
        <f aca="true" t="shared" si="7" ref="BC28:BC36">SpellNumber(L28,BB28)</f>
        <v>INR  Twenty Nine Thousand Six Hundred &amp; Forty  Only</v>
      </c>
      <c r="IE28" s="22">
        <v>1.01</v>
      </c>
      <c r="IF28" s="22" t="s">
        <v>37</v>
      </c>
      <c r="IG28" s="22" t="s">
        <v>33</v>
      </c>
      <c r="IH28" s="22">
        <v>123.223</v>
      </c>
      <c r="II28" s="22" t="s">
        <v>35</v>
      </c>
    </row>
    <row r="29" spans="1:243" s="21" customFormat="1" ht="71.25">
      <c r="A29" s="34">
        <v>6</v>
      </c>
      <c r="B29" s="72" t="s">
        <v>67</v>
      </c>
      <c r="C29" s="74" t="s">
        <v>89</v>
      </c>
      <c r="D29" s="69">
        <v>10</v>
      </c>
      <c r="E29" s="70" t="s">
        <v>75</v>
      </c>
      <c r="F29" s="60">
        <v>33</v>
      </c>
      <c r="G29" s="23"/>
      <c r="H29" s="23"/>
      <c r="I29" s="36" t="s">
        <v>36</v>
      </c>
      <c r="J29" s="17">
        <f t="shared" si="4"/>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45"/>
      <c r="AV29" s="38"/>
      <c r="AW29" s="38"/>
      <c r="AX29" s="38"/>
      <c r="AY29" s="38"/>
      <c r="AZ29" s="38"/>
      <c r="BA29" s="61">
        <f t="shared" si="5"/>
        <v>330</v>
      </c>
      <c r="BB29" s="67">
        <f t="shared" si="6"/>
        <v>330</v>
      </c>
      <c r="BC29" s="41" t="str">
        <f t="shared" si="7"/>
        <v>INR  Three Hundred &amp; Thirty  Only</v>
      </c>
      <c r="IE29" s="22">
        <v>1.02</v>
      </c>
      <c r="IF29" s="22" t="s">
        <v>38</v>
      </c>
      <c r="IG29" s="22" t="s">
        <v>39</v>
      </c>
      <c r="IH29" s="22">
        <v>213</v>
      </c>
      <c r="II29" s="22" t="s">
        <v>35</v>
      </c>
    </row>
    <row r="30" spans="1:243" s="21" customFormat="1" ht="57">
      <c r="A30" s="34">
        <v>7</v>
      </c>
      <c r="B30" s="73" t="s">
        <v>68</v>
      </c>
      <c r="C30" s="74" t="s">
        <v>90</v>
      </c>
      <c r="D30" s="71"/>
      <c r="E30" s="70"/>
      <c r="F30" s="36"/>
      <c r="G30" s="16"/>
      <c r="H30" s="16"/>
      <c r="I30" s="36"/>
      <c r="J30" s="17"/>
      <c r="K30" s="18"/>
      <c r="L30" s="18"/>
      <c r="M30" s="19"/>
      <c r="N30" s="20"/>
      <c r="O30" s="20"/>
      <c r="P30" s="37"/>
      <c r="Q30" s="20"/>
      <c r="R30" s="20"/>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2">
        <v>2</v>
      </c>
      <c r="IF30" s="22" t="s">
        <v>32</v>
      </c>
      <c r="IG30" s="22" t="s">
        <v>40</v>
      </c>
      <c r="IH30" s="22">
        <v>10</v>
      </c>
      <c r="II30" s="22" t="s">
        <v>35</v>
      </c>
    </row>
    <row r="31" spans="1:243" s="21" customFormat="1" ht="26.25" customHeight="1">
      <c r="A31" s="34">
        <v>7.1</v>
      </c>
      <c r="B31" s="73" t="s">
        <v>69</v>
      </c>
      <c r="C31" s="74" t="s">
        <v>91</v>
      </c>
      <c r="D31" s="69">
        <v>5</v>
      </c>
      <c r="E31" s="70" t="s">
        <v>76</v>
      </c>
      <c r="F31" s="60">
        <v>130</v>
      </c>
      <c r="G31" s="23"/>
      <c r="H31" s="23"/>
      <c r="I31" s="36" t="s">
        <v>36</v>
      </c>
      <c r="J31" s="17">
        <f t="shared" si="4"/>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5"/>
        <v>650</v>
      </c>
      <c r="BB31" s="67">
        <f t="shared" si="6"/>
        <v>650</v>
      </c>
      <c r="BC31" s="41" t="str">
        <f t="shared" si="7"/>
        <v>INR  Six Hundred &amp; Fifty  Only</v>
      </c>
      <c r="IE31" s="22">
        <v>3</v>
      </c>
      <c r="IF31" s="22" t="s">
        <v>41</v>
      </c>
      <c r="IG31" s="22" t="s">
        <v>42</v>
      </c>
      <c r="IH31" s="22">
        <v>10</v>
      </c>
      <c r="II31" s="22" t="s">
        <v>35</v>
      </c>
    </row>
    <row r="32" spans="1:243" s="21" customFormat="1" ht="24.75" customHeight="1">
      <c r="A32" s="34">
        <v>7.2</v>
      </c>
      <c r="B32" s="72" t="s">
        <v>70</v>
      </c>
      <c r="C32" s="74" t="s">
        <v>92</v>
      </c>
      <c r="D32" s="69">
        <v>5</v>
      </c>
      <c r="E32" s="70" t="s">
        <v>76</v>
      </c>
      <c r="F32" s="60">
        <v>36</v>
      </c>
      <c r="G32" s="23"/>
      <c r="H32" s="23"/>
      <c r="I32" s="36" t="s">
        <v>36</v>
      </c>
      <c r="J32" s="17">
        <f t="shared" si="4"/>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1">
        <f t="shared" si="5"/>
        <v>180</v>
      </c>
      <c r="BB32" s="67">
        <f t="shared" si="6"/>
        <v>180</v>
      </c>
      <c r="BC32" s="41" t="str">
        <f t="shared" si="7"/>
        <v>INR  One Hundred &amp; Eighty  Only</v>
      </c>
      <c r="IE32" s="22">
        <v>1.01</v>
      </c>
      <c r="IF32" s="22" t="s">
        <v>37</v>
      </c>
      <c r="IG32" s="22" t="s">
        <v>33</v>
      </c>
      <c r="IH32" s="22">
        <v>123.223</v>
      </c>
      <c r="II32" s="22" t="s">
        <v>35</v>
      </c>
    </row>
    <row r="33" spans="1:243" s="21" customFormat="1" ht="42.75">
      <c r="A33" s="34">
        <v>8</v>
      </c>
      <c r="B33" s="72" t="s">
        <v>71</v>
      </c>
      <c r="C33" s="74" t="s">
        <v>93</v>
      </c>
      <c r="D33" s="71"/>
      <c r="E33" s="70"/>
      <c r="F33" s="36"/>
      <c r="G33" s="16"/>
      <c r="H33" s="16"/>
      <c r="I33" s="36"/>
      <c r="J33" s="17"/>
      <c r="K33" s="18"/>
      <c r="L33" s="18"/>
      <c r="M33" s="19"/>
      <c r="N33" s="20"/>
      <c r="O33" s="20"/>
      <c r="P33" s="37"/>
      <c r="Q33" s="20"/>
      <c r="R33" s="20"/>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22">
        <v>1.02</v>
      </c>
      <c r="IF33" s="22" t="s">
        <v>38</v>
      </c>
      <c r="IG33" s="22" t="s">
        <v>39</v>
      </c>
      <c r="IH33" s="22">
        <v>213</v>
      </c>
      <c r="II33" s="22" t="s">
        <v>35</v>
      </c>
    </row>
    <row r="34" spans="1:243" s="21" customFormat="1" ht="15">
      <c r="A34" s="34">
        <v>8.1</v>
      </c>
      <c r="B34" s="73" t="s">
        <v>72</v>
      </c>
      <c r="C34" s="74" t="s">
        <v>94</v>
      </c>
      <c r="D34" s="69">
        <v>5</v>
      </c>
      <c r="E34" s="70" t="s">
        <v>76</v>
      </c>
      <c r="F34" s="60">
        <v>261</v>
      </c>
      <c r="G34" s="23"/>
      <c r="H34" s="23"/>
      <c r="I34" s="36" t="s">
        <v>36</v>
      </c>
      <c r="J34" s="17">
        <f t="shared" si="4"/>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 t="shared" si="5"/>
        <v>1305</v>
      </c>
      <c r="BB34" s="67">
        <f t="shared" si="6"/>
        <v>1305</v>
      </c>
      <c r="BC34" s="41" t="str">
        <f t="shared" si="7"/>
        <v>INR  One Thousand Three Hundred &amp; Five  Only</v>
      </c>
      <c r="IE34" s="22">
        <v>2</v>
      </c>
      <c r="IF34" s="22" t="s">
        <v>32</v>
      </c>
      <c r="IG34" s="22" t="s">
        <v>40</v>
      </c>
      <c r="IH34" s="22">
        <v>10</v>
      </c>
      <c r="II34" s="22" t="s">
        <v>35</v>
      </c>
    </row>
    <row r="35" spans="1:243" s="21" customFormat="1" ht="57">
      <c r="A35" s="34">
        <v>9</v>
      </c>
      <c r="B35" s="72" t="s">
        <v>73</v>
      </c>
      <c r="C35" s="74" t="s">
        <v>95</v>
      </c>
      <c r="D35" s="71"/>
      <c r="E35" s="70"/>
      <c r="F35" s="36"/>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1.01</v>
      </c>
      <c r="IF35" s="22" t="s">
        <v>37</v>
      </c>
      <c r="IG35" s="22" t="s">
        <v>33</v>
      </c>
      <c r="IH35" s="22">
        <v>123.223</v>
      </c>
      <c r="II35" s="22" t="s">
        <v>35</v>
      </c>
    </row>
    <row r="36" spans="1:243" s="21" customFormat="1" ht="28.5">
      <c r="A36" s="34">
        <v>9.1</v>
      </c>
      <c r="B36" s="72" t="s">
        <v>74</v>
      </c>
      <c r="C36" s="74" t="s">
        <v>96</v>
      </c>
      <c r="D36" s="69">
        <v>35</v>
      </c>
      <c r="E36" s="70" t="s">
        <v>75</v>
      </c>
      <c r="F36" s="60">
        <v>538</v>
      </c>
      <c r="G36" s="23"/>
      <c r="H36" s="23"/>
      <c r="I36" s="36" t="s">
        <v>36</v>
      </c>
      <c r="J36" s="17">
        <f>IF(I36="Less(-)",-1,1)</f>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total_amount_ba($B$2,$D$2,D36,F36,J36,K36,M36)</f>
        <v>18830</v>
      </c>
      <c r="BB36" s="67">
        <f t="shared" si="6"/>
        <v>18830</v>
      </c>
      <c r="BC36" s="41" t="str">
        <f t="shared" si="7"/>
        <v>INR  Eighteen Thousand Eight Hundred &amp; Thirty  Only</v>
      </c>
      <c r="IE36" s="22">
        <v>1.02</v>
      </c>
      <c r="IF36" s="22" t="s">
        <v>38</v>
      </c>
      <c r="IG36" s="22" t="s">
        <v>39</v>
      </c>
      <c r="IH36" s="22">
        <v>213</v>
      </c>
      <c r="II36" s="22" t="s">
        <v>35</v>
      </c>
    </row>
    <row r="37" spans="1:243" s="21" customFormat="1" ht="34.5" customHeight="1">
      <c r="A37" s="46" t="s">
        <v>44</v>
      </c>
      <c r="B37" s="47"/>
      <c r="C37" s="48"/>
      <c r="D37" s="49"/>
      <c r="E37" s="49"/>
      <c r="F37" s="49"/>
      <c r="G37" s="49"/>
      <c r="H37" s="50"/>
      <c r="I37" s="50"/>
      <c r="J37" s="50"/>
      <c r="K37" s="50"/>
      <c r="L37" s="51"/>
      <c r="BA37" s="62">
        <f>SUM(BA13:BA36)</f>
        <v>319581</v>
      </c>
      <c r="BB37" s="66">
        <f>SUM(BB13:BB36)</f>
        <v>319581</v>
      </c>
      <c r="BC37" s="41" t="str">
        <f>SpellNumber($E$2,BB37)</f>
        <v>INR  Three Lakh Nineteen Thousand Five Hundred &amp; Eighty One  Only</v>
      </c>
      <c r="IE37" s="22">
        <v>4</v>
      </c>
      <c r="IF37" s="22" t="s">
        <v>38</v>
      </c>
      <c r="IG37" s="22" t="s">
        <v>43</v>
      </c>
      <c r="IH37" s="22">
        <v>10</v>
      </c>
      <c r="II37" s="22" t="s">
        <v>35</v>
      </c>
    </row>
    <row r="38" spans="1:243" s="26" customFormat="1" ht="33.75" customHeight="1">
      <c r="A38" s="47" t="s">
        <v>48</v>
      </c>
      <c r="B38" s="52"/>
      <c r="C38" s="24"/>
      <c r="D38" s="53"/>
      <c r="E38" s="54" t="s">
        <v>54</v>
      </c>
      <c r="F38" s="64"/>
      <c r="G38" s="55"/>
      <c r="H38" s="25"/>
      <c r="I38" s="25"/>
      <c r="J38" s="25"/>
      <c r="K38" s="56"/>
      <c r="L38" s="57"/>
      <c r="M38" s="58"/>
      <c r="O38" s="21"/>
      <c r="P38" s="21"/>
      <c r="Q38" s="21"/>
      <c r="R38" s="21"/>
      <c r="S38" s="21"/>
      <c r="BA38" s="63">
        <f>IF(ISBLANK(F38),0,IF(E38="Excess (+)",ROUND(BA37+(BA37*F38),2),IF(E38="Less (-)",ROUND(BA37+(BA37*F38*(-1)),2),IF(E38="At Par",BA37,0))))</f>
        <v>0</v>
      </c>
      <c r="BB38" s="65">
        <f>ROUND(BA38,0)</f>
        <v>0</v>
      </c>
      <c r="BC38" s="41" t="str">
        <f>SpellNumber($E$2,BA38)</f>
        <v>INR Zero Only</v>
      </c>
      <c r="IE38" s="27"/>
      <c r="IF38" s="27"/>
      <c r="IG38" s="27"/>
      <c r="IH38" s="27"/>
      <c r="II38" s="27"/>
    </row>
    <row r="39" spans="1:243" s="26" customFormat="1" ht="41.25" customHeight="1">
      <c r="A39" s="46" t="s">
        <v>47</v>
      </c>
      <c r="B39" s="46"/>
      <c r="C39" s="78" t="str">
        <f>SpellNumber($E$2,BA38)</f>
        <v>INR Zero Only</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80"/>
      <c r="IE39" s="27"/>
      <c r="IF39" s="27"/>
      <c r="IG39" s="27"/>
      <c r="IH39" s="27"/>
      <c r="II39" s="27"/>
    </row>
    <row r="40" spans="3:243" s="12" customFormat="1" ht="15">
      <c r="C40" s="28"/>
      <c r="D40" s="28"/>
      <c r="E40" s="28"/>
      <c r="F40" s="28"/>
      <c r="G40" s="28"/>
      <c r="H40" s="28"/>
      <c r="I40" s="28"/>
      <c r="J40" s="28"/>
      <c r="K40" s="28"/>
      <c r="L40" s="28"/>
      <c r="M40" s="28"/>
      <c r="O40" s="28"/>
      <c r="BA40" s="28"/>
      <c r="BC40" s="28"/>
      <c r="IE40" s="13"/>
      <c r="IF40" s="13"/>
      <c r="IG40" s="13"/>
      <c r="IH40" s="13"/>
      <c r="II40" s="13"/>
    </row>
  </sheetData>
  <sheetProtection password="EEC8" sheet="1" selectLockedCells="1"/>
  <mergeCells count="8">
    <mergeCell ref="A9:BC9"/>
    <mergeCell ref="C39:BC3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list" allowBlank="1" showInputMessage="1" showErrorMessage="1" sqref="L33 L34 L35 L13 L14 L15 L16 L17 L18 L19 L20 L21 L22 L23 L24 L25 L26 L27 L28 L29 L30 L31 L32 L3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6 M28:M29 M31:M32 M34 M36">
      <formula1>0</formula1>
      <formula2>999999999999999</formula2>
    </dataValidation>
    <dataValidation allowBlank="1" showInputMessage="1" showErrorMessage="1" promptTitle="Item Description" prompt="Please enter Item Description in text" sqref="B29:B34 B19:B24 B2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InputMessage="1" showErrorMessage="1" sqref="C2">
      <formula1>"Normal, SingleWindow, Alternate"</formula1>
    </dataValidation>
    <dataValidation type="list" allowBlank="1" showInputMessage="1" showErrorMessage="1" sqref="E38">
      <formula1>"Select, Excess (+), Less (-)"</formula1>
    </dataValidation>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allowBlank="1" showInputMessage="1" showErrorMessage="1" promptTitle="Units" prompt="Please enter Units in text" sqref="E13:E36"/>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allowBlank="1" showInputMessage="1" showErrorMessage="1" promptTitle="Itemcode/Make" prompt="Please enter text" sqref="C13:C36"/>
    <dataValidation type="decimal" allowBlank="1" showInputMessage="1" showErrorMessage="1" errorTitle="Invalid Entry" error="Only Numeric Values are allowed. " sqref="A13:A36">
      <formula1>0</formula1>
      <formula2>999999999999999</formula2>
    </dataValidation>
    <dataValidation type="list" showInputMessage="1" showErrorMessage="1" sqref="I13:I36">
      <formula1>"Excess(+), Less(-)"</formula1>
    </dataValidation>
    <dataValidation allowBlank="1" showInputMessage="1" showErrorMessage="1" promptTitle="Addition / Deduction" prompt="Please Choose the correct One" sqref="J13:J36"/>
    <dataValidation type="list" allowBlank="1" showInputMessage="1" showErrorMessage="1" sqref="K13:K3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2022-12-28T11:01:30Z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