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<sst xmlns="http://schemas.openxmlformats.org/spreadsheetml/2006/main" count="288" uniqueCount="96">
  <si>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</si>
  <si>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</si>
  <si>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</si>
  <si>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</si>
  <si>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</si>
  <si>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</si>
  <si>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</si>
  <si>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</si>
  <si>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</si>
  <si>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</si>
  <si>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</si>
  <si>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</si>
  <si>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</si>
  <si>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</si>
  <si>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</si>
  <si>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</si>
  <si>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</si>
  <si>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</si>
  <si>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</si>
  <si>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</si>
  <si>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</si>
  <si>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</si>
  <si>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</si>
  <si>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</si>
  <si>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</si>
  <si>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</si>
  <si>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</si>
  <si>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</si>
  <si>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</si>
  <si>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</si>
  <si>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</si>
  <si>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</si>
  <si>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</si>
  <si>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</si>
  <si>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</si>
  <si>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</si>
  <si>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</si>
  <si>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</si>
  <si>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</si>
  <si>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</si>
  <si>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</si>
  <si>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</si>
  <si>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</si>
  <si>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</si>
  <si>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</si>
  <si>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</si>
  <si>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</si>
  <si>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</si>
  <si>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</si>
  <si>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</si>
  <si>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</si>
  <si>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Nominal concrete 1:3:6 or richer mix (i/c equivalent design mix)</t>
  </si>
  <si>
    <t>kg</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</si>
  <si>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</si>
  <si>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</si>
  <si>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Name of Work: Construction of Additional Shade near toilet and stage and P/F BRC fencing in Kislaya School</t>
  </si>
  <si>
    <t>EARTH WORK</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</si>
  <si>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</si>
  <si>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All kinds of soil</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</si>
  <si>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</si>
  <si>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</si>
  <si>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</si>
  <si>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STEEL WORK</t>
  </si>
  <si>
    <t>Structural steel work riveted, bolted or welded in built up sections, trusses and framed work, including cutting, hoisting, fixing in position and applying a priming coat of approved steel primer all complete.</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</si>
  <si>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</si>
  <si>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</si>
  <si>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Providing and fixing hand rail of approved size by welding etc. to steel ladder railing, balcony railing, staircase railing and similar works, including applying priming coat of approved steel primer.</t>
  </si>
  <si>
    <t>M.S. tube</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</si>
  <si>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</si>
  <si>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</si>
  <si>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</si>
  <si>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Providing and fixing glass strips in joints of terrazo/ cement concrete floors.</t>
  </si>
  <si>
    <t>40 mm wide and 4 mm thick</t>
  </si>
  <si>
    <t>ROOFING</t>
  </si>
  <si>
    <t>Extra for circular cutting in reinforced by organic fibres and/or inorganic synthetic fibres cement corrugated/ semi corrugated 6 mm thick sheet roofing for making openings of area exceeding 40 square decimeter.</t>
  </si>
  <si>
    <t>Providing gola 75x75 mm in cement concrete 1:2:4 (1 cement : 2 coarse sand : 4 stone aggregate 10 mm and down gauge), including finishing with cement mortar 1:3 (1 cement : 3 fine sand) as per standard design :</t>
  </si>
  <si>
    <t>In 75x75 mm deep chase</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</si>
  <si>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 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</si>
  <si>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Providing and fixing precoated galvanised steel sheet roofing accessories 0.50 mm (+0.05 %) total coated thickness, Zinc coating 120 grams per sqm as per IS: 277, in 240 mpa steel grade, 5-7 microns epoxy primer on both side of the sheet and polyester top coat 15-18 microns using self drilling/ self tapping screws complete :</t>
  </si>
  <si>
    <t>Ridges plain (500 - 600mm)</t>
  </si>
  <si>
    <t>Gutter (600 mm over all girth)</t>
  </si>
  <si>
    <t>FINISHING</t>
  </si>
  <si>
    <t>Painting with synthetic enamel paint of approved brand and manufacture to give an even shade :</t>
  </si>
  <si>
    <t>Dismantling and Demolishing</t>
  </si>
  <si>
    <t>Demolishing cement concrete manually/ by mechanical means including disposal of material within 50 metres lead as per direction of Engineer - in - charge.</t>
  </si>
  <si>
    <t>Nominal concrete 1:4:8 or leaner mix (i/c equivalent design mix)</t>
  </si>
  <si>
    <t>Dismantling steel work manually/ by mechanical means in built up sections without dismembering and stacking within 50 metres lead as per direction of Engineer-in-charge.</t>
  </si>
  <si>
    <t>Dismantling barbed wire or flexible wire rope in fencing including making rolls and stacking within 50 metres lead.</t>
  </si>
  <si>
    <t>WATER SUPPLY</t>
  </si>
  <si>
    <t>Making chases up to 7.5x7.5 cm in walls including making good and finishing with matching surface after housing G.I. pipe etc.</t>
  </si>
  <si>
    <t>NEW TECHNOLOGIES AND MATERIALS</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</si>
  <si>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</si>
  <si>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</si>
  <si>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</si>
  <si>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</si>
  <si>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Contract No:  Recall 30/C/D3/2022-23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</si>
</sst>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19" fillId="0" borderId="19" xfId="59" applyNumberFormat="1" applyFont="1" applyFill="1" applyBorder="1" applyAlignment="1">
      <alignment vertical="top"/>
      <protection/>
    </xf>
    <xf numFmtId="2" fontId="14" fillId="0" borderId="15" xfId="59" applyNumberFormat="1" applyFont="1" applyFill="1" applyBorder="1" applyAlignment="1">
      <alignment vertical="top"/>
      <protection/>
    </xf>
    <xf numFmtId="0" fontId="4" fillId="0" borderId="16"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6" fillId="0" borderId="24" xfId="59" applyNumberFormat="1" applyFont="1" applyFill="1" applyBorder="1" applyAlignment="1" applyProtection="1">
      <alignment vertical="center" wrapText="1"/>
      <protection locked="0"/>
    </xf>
    <xf numFmtId="0" fontId="17" fillId="33" borderId="24" xfId="59" applyNumberFormat="1" applyFont="1" applyFill="1" applyBorder="1" applyAlignment="1" applyProtection="1">
      <alignment vertical="center" wrapText="1"/>
      <protection locked="0"/>
    </xf>
    <xf numFmtId="10" fontId="18" fillId="33" borderId="24"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2" fontId="14" fillId="0" borderId="0" xfId="59" applyNumberFormat="1" applyFont="1" applyFill="1" applyBorder="1" applyAlignment="1">
      <alignment horizontal="right" vertical="top"/>
      <protection/>
    </xf>
    <xf numFmtId="0" fontId="4" fillId="0" borderId="15" xfId="59" applyNumberFormat="1" applyFont="1" applyFill="1" applyBorder="1" applyAlignment="1">
      <alignment vertical="top" wrapText="1"/>
      <protection/>
    </xf>
    <xf numFmtId="0" fontId="4" fillId="0" borderId="0" xfId="56" applyNumberFormat="1" applyFont="1" applyFill="1" applyAlignment="1">
      <alignment vertical="top"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14" fillId="0" borderId="19"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7"/>
  <sheetViews>
    <sheetView showGridLines="0" view="pageBreakPreview" zoomScaleNormal="85" zoomScaleSheetLayoutView="100" zoomScalePageLayoutView="0" workbookViewId="0" topLeftCell="A17">
      <selection activeCell="B11" sqref="B11"/>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1" t="str">
        <f>B2&amp;" BoQ"</f>
        <v>Percentage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2" t="s">
        <v>42</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75" customHeight="1">
      <c r="A5" s="72" t="s">
        <v>55</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75" customHeight="1">
      <c r="A6" s="72" t="s">
        <v>95</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72" customHeight="1">
      <c r="A8" s="11" t="s">
        <v>39</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4" t="s">
        <v>48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8</v>
      </c>
      <c r="B10" s="16" t="s">
        <v>9</v>
      </c>
      <c r="C10" s="16" t="s">
        <v>9</v>
      </c>
      <c r="D10" s="16" t="s">
        <v>8</v>
      </c>
      <c r="E10" s="16" t="s">
        <v>49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0">
        <v>4</v>
      </c>
      <c r="E12" s="40">
        <v>5</v>
      </c>
      <c r="F12" s="40">
        <v>6</v>
      </c>
      <c r="G12" s="40">
        <v>7</v>
      </c>
      <c r="H12" s="40">
        <v>8</v>
      </c>
      <c r="I12" s="40">
        <v>9</v>
      </c>
      <c r="J12" s="40">
        <v>10</v>
      </c>
      <c r="K12" s="40">
        <v>11</v>
      </c>
      <c r="L12" s="40">
        <v>12</v>
      </c>
      <c r="M12" s="40">
        <v>13</v>
      </c>
      <c r="N12" s="40">
        <v>14</v>
      </c>
      <c r="O12" s="40">
        <v>15</v>
      </c>
      <c r="P12" s="40">
        <v>16</v>
      </c>
      <c r="Q12" s="40">
        <v>17</v>
      </c>
      <c r="R12" s="40">
        <v>18</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7</v>
      </c>
      <c r="BB12" s="41">
        <v>54</v>
      </c>
      <c r="BC12" s="16">
        <v>8</v>
      </c>
      <c r="IE12" s="18"/>
      <c r="IF12" s="18"/>
      <c r="IG12" s="18"/>
      <c r="IH12" s="18"/>
      <c r="II12" s="18"/>
    </row>
    <row r="13" spans="1:243" s="21" customFormat="1" ht="24.75" customHeight="1">
      <c r="A13" s="55">
        <v>1</v>
      </c>
      <c r="B13" s="56" t="s">
        <v>56</v>
      </c>
      <c r="C13" s="33"/>
      <c r="D13" s="67"/>
      <c r="E13" s="67"/>
      <c r="F13" s="67"/>
      <c r="G13" s="67"/>
      <c r="H13" s="67"/>
      <c r="I13" s="67"/>
      <c r="J13" s="67"/>
      <c r="K13" s="67"/>
      <c r="L13" s="67"/>
      <c r="M13" s="67"/>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IA13" s="21">
        <v>1</v>
      </c>
      <c r="IB13" s="21" t="s">
        <v>56</v>
      </c>
      <c r="IE13" s="22"/>
      <c r="IF13" s="22"/>
      <c r="IG13" s="22"/>
      <c r="IH13" s="22"/>
      <c r="II13" s="22"/>
    </row>
    <row r="14" spans="1:243" s="21" customFormat="1" ht="114" customHeight="1">
      <c r="A14" s="55">
        <v>1.01</v>
      </c>
      <c r="B14" s="56" t="s">
        <v>57</v>
      </c>
      <c r="C14" s="33"/>
      <c r="D14" s="67"/>
      <c r="E14" s="67"/>
      <c r="F14" s="67"/>
      <c r="G14" s="67"/>
      <c r="H14" s="67"/>
      <c r="I14" s="67"/>
      <c r="J14" s="67"/>
      <c r="K14" s="67"/>
      <c r="L14" s="67"/>
      <c r="M14" s="67"/>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IA14" s="21">
        <v>1.01</v>
      </c>
      <c r="IB14" s="21" t="s">
        <v>57</v>
      </c>
      <c r="IE14" s="22"/>
      <c r="IF14" s="22"/>
      <c r="IG14" s="22"/>
      <c r="IH14" s="22"/>
      <c r="II14" s="22"/>
    </row>
    <row r="15" spans="1:243" s="21" customFormat="1" ht="42.75">
      <c r="A15" s="55">
        <v>1.02</v>
      </c>
      <c r="B15" s="56" t="s">
        <v>58</v>
      </c>
      <c r="C15" s="33"/>
      <c r="D15" s="33">
        <v>28</v>
      </c>
      <c r="E15" s="57" t="s">
        <v>47</v>
      </c>
      <c r="F15" s="58">
        <v>78.83</v>
      </c>
      <c r="G15" s="42"/>
      <c r="H15" s="36"/>
      <c r="I15" s="37" t="s">
        <v>33</v>
      </c>
      <c r="J15" s="38">
        <f>IF(I15="Less(-)",-1,1)</f>
        <v>1</v>
      </c>
      <c r="K15" s="36" t="s">
        <v>34</v>
      </c>
      <c r="L15" s="36" t="s">
        <v>4</v>
      </c>
      <c r="M15" s="39"/>
      <c r="N15" s="48"/>
      <c r="O15" s="48"/>
      <c r="P15" s="49"/>
      <c r="Q15" s="48"/>
      <c r="R15" s="48"/>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51">
        <f>total_amount_ba($B$2,$D$2,D15,F15,J15,K15,M15)</f>
        <v>2207.24</v>
      </c>
      <c r="BB15" s="50">
        <f>BA15+SUM(N15:AZ15)</f>
        <v>2207.24</v>
      </c>
      <c r="BC15" s="54" t="str">
        <f>SpellNumber(L15,BB15)</f>
        <v>INR  Two Thousand Two Hundred &amp; Seven  and Paise Twenty Four Only</v>
      </c>
      <c r="IA15" s="21">
        <v>1.02</v>
      </c>
      <c r="IB15" s="21" t="s">
        <v>58</v>
      </c>
      <c r="ID15" s="21">
        <v>28</v>
      </c>
      <c r="IE15" s="22" t="s">
        <v>47</v>
      </c>
      <c r="IF15" s="22"/>
      <c r="IG15" s="22"/>
      <c r="IH15" s="22"/>
      <c r="II15" s="22"/>
    </row>
    <row r="16" spans="1:243" s="21" customFormat="1" ht="15.75">
      <c r="A16" s="55">
        <v>2</v>
      </c>
      <c r="B16" s="56" t="s">
        <v>59</v>
      </c>
      <c r="C16" s="33"/>
      <c r="D16" s="67"/>
      <c r="E16" s="67"/>
      <c r="F16" s="67"/>
      <c r="G16" s="67"/>
      <c r="H16" s="67"/>
      <c r="I16" s="67"/>
      <c r="J16" s="67"/>
      <c r="K16" s="67"/>
      <c r="L16" s="67"/>
      <c r="M16" s="67"/>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A16" s="21">
        <v>2</v>
      </c>
      <c r="IB16" s="21" t="s">
        <v>59</v>
      </c>
      <c r="IE16" s="22"/>
      <c r="IF16" s="22"/>
      <c r="IG16" s="22"/>
      <c r="IH16" s="22"/>
      <c r="II16" s="22"/>
    </row>
    <row r="17" spans="1:243" s="21" customFormat="1" ht="48" customHeight="1">
      <c r="A17" s="55">
        <v>2.01</v>
      </c>
      <c r="B17" s="56" t="s">
        <v>60</v>
      </c>
      <c r="C17" s="33"/>
      <c r="D17" s="67"/>
      <c r="E17" s="67"/>
      <c r="F17" s="67"/>
      <c r="G17" s="67"/>
      <c r="H17" s="67"/>
      <c r="I17" s="67"/>
      <c r="J17" s="67"/>
      <c r="K17" s="67"/>
      <c r="L17" s="67"/>
      <c r="M17" s="67"/>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IA17" s="21">
        <v>2.01</v>
      </c>
      <c r="IB17" s="21" t="s">
        <v>60</v>
      </c>
      <c r="IE17" s="22"/>
      <c r="IF17" s="22"/>
      <c r="IG17" s="22"/>
      <c r="IH17" s="22"/>
      <c r="II17" s="22"/>
    </row>
    <row r="18" spans="1:243" s="21" customFormat="1" ht="78.75">
      <c r="A18" s="55">
        <v>2.02</v>
      </c>
      <c r="B18" s="56" t="s">
        <v>61</v>
      </c>
      <c r="C18" s="33"/>
      <c r="D18" s="33">
        <v>3.5</v>
      </c>
      <c r="E18" s="57" t="s">
        <v>46</v>
      </c>
      <c r="F18" s="58">
        <v>6457.83</v>
      </c>
      <c r="G18" s="42"/>
      <c r="H18" s="36"/>
      <c r="I18" s="37" t="s">
        <v>33</v>
      </c>
      <c r="J18" s="38">
        <f>IF(I18="Less(-)",-1,1)</f>
        <v>1</v>
      </c>
      <c r="K18" s="36" t="s">
        <v>34</v>
      </c>
      <c r="L18" s="36" t="s">
        <v>4</v>
      </c>
      <c r="M18" s="39"/>
      <c r="N18" s="48"/>
      <c r="O18" s="48"/>
      <c r="P18" s="49"/>
      <c r="Q18" s="48"/>
      <c r="R18" s="48"/>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51">
        <f>total_amount_ba($B$2,$D$2,D18,F18,J18,K18,M18)</f>
        <v>22602.41</v>
      </c>
      <c r="BB18" s="50">
        <f>BA18+SUM(N18:AZ18)</f>
        <v>22602.41</v>
      </c>
      <c r="BC18" s="54" t="str">
        <f>SpellNumber(L18,BB18)</f>
        <v>INR  Twenty Two Thousand Six Hundred &amp; Two  and Paise Forty One Only</v>
      </c>
      <c r="IA18" s="21">
        <v>2.02</v>
      </c>
      <c r="IB18" s="21" t="s">
        <v>61</v>
      </c>
      <c r="ID18" s="21">
        <v>3.5</v>
      </c>
      <c r="IE18" s="22" t="s">
        <v>46</v>
      </c>
      <c r="IF18" s="22"/>
      <c r="IG18" s="22"/>
      <c r="IH18" s="22"/>
      <c r="II18" s="22"/>
    </row>
    <row r="19" spans="1:243" s="21" customFormat="1" ht="29.25" customHeight="1">
      <c r="A19" s="55">
        <v>3</v>
      </c>
      <c r="B19" s="56" t="s">
        <v>62</v>
      </c>
      <c r="C19" s="33"/>
      <c r="D19" s="67"/>
      <c r="E19" s="67"/>
      <c r="F19" s="67"/>
      <c r="G19" s="67"/>
      <c r="H19" s="67"/>
      <c r="I19" s="67"/>
      <c r="J19" s="67"/>
      <c r="K19" s="67"/>
      <c r="L19" s="67"/>
      <c r="M19" s="67"/>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IA19" s="21">
        <v>3</v>
      </c>
      <c r="IB19" s="21" t="s">
        <v>62</v>
      </c>
      <c r="IE19" s="22"/>
      <c r="IF19" s="22"/>
      <c r="IG19" s="22"/>
      <c r="IH19" s="22"/>
      <c r="II19" s="22"/>
    </row>
    <row r="20" spans="1:243" s="21" customFormat="1" ht="94.5">
      <c r="A20" s="55">
        <v>3.01</v>
      </c>
      <c r="B20" s="56" t="s">
        <v>63</v>
      </c>
      <c r="C20" s="33"/>
      <c r="D20" s="33">
        <v>770</v>
      </c>
      <c r="E20" s="57" t="s">
        <v>52</v>
      </c>
      <c r="F20" s="58">
        <v>68.57</v>
      </c>
      <c r="G20" s="42"/>
      <c r="H20" s="36"/>
      <c r="I20" s="37" t="s">
        <v>33</v>
      </c>
      <c r="J20" s="38">
        <f>IF(I20="Less(-)",-1,1)</f>
        <v>1</v>
      </c>
      <c r="K20" s="36" t="s">
        <v>34</v>
      </c>
      <c r="L20" s="36" t="s">
        <v>4</v>
      </c>
      <c r="M20" s="39"/>
      <c r="N20" s="48"/>
      <c r="O20" s="48"/>
      <c r="P20" s="49"/>
      <c r="Q20" s="48"/>
      <c r="R20" s="48"/>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51">
        <f>total_amount_ba($B$2,$D$2,D20,F20,J20,K20,M20)</f>
        <v>52798.9</v>
      </c>
      <c r="BB20" s="50">
        <f>BA20+SUM(N20:AZ20)</f>
        <v>52798.9</v>
      </c>
      <c r="BC20" s="54" t="str">
        <f>SpellNumber(L20,BB20)</f>
        <v>INR  Fifty Two Thousand Seven Hundred &amp; Ninety Eight  and Paise Ninety Only</v>
      </c>
      <c r="IA20" s="21">
        <v>3.01</v>
      </c>
      <c r="IB20" s="21" t="s">
        <v>63</v>
      </c>
      <c r="ID20" s="21">
        <v>770</v>
      </c>
      <c r="IE20" s="22" t="s">
        <v>52</v>
      </c>
      <c r="IF20" s="22"/>
      <c r="IG20" s="22"/>
      <c r="IH20" s="22"/>
      <c r="II20" s="22"/>
    </row>
    <row r="21" spans="1:243" s="21" customFormat="1" ht="34.5" customHeight="1">
      <c r="A21" s="55">
        <v>3.02</v>
      </c>
      <c r="B21" s="56" t="s">
        <v>64</v>
      </c>
      <c r="C21" s="33"/>
      <c r="D21" s="67"/>
      <c r="E21" s="67"/>
      <c r="F21" s="67"/>
      <c r="G21" s="67"/>
      <c r="H21" s="67"/>
      <c r="I21" s="67"/>
      <c r="J21" s="67"/>
      <c r="K21" s="67"/>
      <c r="L21" s="67"/>
      <c r="M21" s="67"/>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IA21" s="21">
        <v>3.02</v>
      </c>
      <c r="IB21" s="21" t="s">
        <v>64</v>
      </c>
      <c r="IE21" s="22"/>
      <c r="IF21" s="22"/>
      <c r="IG21" s="22"/>
      <c r="IH21" s="22"/>
      <c r="II21" s="22"/>
    </row>
    <row r="22" spans="1:243" s="21" customFormat="1" ht="18" customHeight="1">
      <c r="A22" s="55">
        <v>3.03</v>
      </c>
      <c r="B22" s="56" t="s">
        <v>65</v>
      </c>
      <c r="C22" s="33"/>
      <c r="D22" s="33">
        <v>3200</v>
      </c>
      <c r="E22" s="57" t="s">
        <v>52</v>
      </c>
      <c r="F22" s="58">
        <v>135.82</v>
      </c>
      <c r="G22" s="42"/>
      <c r="H22" s="36"/>
      <c r="I22" s="37" t="s">
        <v>33</v>
      </c>
      <c r="J22" s="38">
        <f>IF(I22="Less(-)",-1,1)</f>
        <v>1</v>
      </c>
      <c r="K22" s="36" t="s">
        <v>34</v>
      </c>
      <c r="L22" s="36" t="s">
        <v>4</v>
      </c>
      <c r="M22" s="39"/>
      <c r="N22" s="48"/>
      <c r="O22" s="48"/>
      <c r="P22" s="49"/>
      <c r="Q22" s="48"/>
      <c r="R22" s="48"/>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51">
        <f>total_amount_ba($B$2,$D$2,D22,F22,J22,K22,M22)</f>
        <v>434624</v>
      </c>
      <c r="BB22" s="50">
        <f>BA22+SUM(N22:AZ22)</f>
        <v>434624</v>
      </c>
      <c r="BC22" s="54" t="str">
        <f>SpellNumber(L22,BB22)</f>
        <v>INR  Four Lakh Thirty Four Thousand Six Hundred &amp; Twenty Four  Only</v>
      </c>
      <c r="IA22" s="21">
        <v>3.03</v>
      </c>
      <c r="IB22" s="21" t="s">
        <v>65</v>
      </c>
      <c r="ID22" s="21">
        <v>3200</v>
      </c>
      <c r="IE22" s="22" t="s">
        <v>52</v>
      </c>
      <c r="IF22" s="22"/>
      <c r="IG22" s="22"/>
      <c r="IH22" s="22"/>
      <c r="II22" s="22"/>
    </row>
    <row r="23" spans="1:243" s="21" customFormat="1" ht="30.75" customHeight="1">
      <c r="A23" s="55">
        <v>3.04</v>
      </c>
      <c r="B23" s="56" t="s">
        <v>66</v>
      </c>
      <c r="C23" s="33"/>
      <c r="D23" s="67"/>
      <c r="E23" s="67"/>
      <c r="F23" s="67"/>
      <c r="G23" s="67"/>
      <c r="H23" s="67"/>
      <c r="I23" s="67"/>
      <c r="J23" s="67"/>
      <c r="K23" s="67"/>
      <c r="L23" s="67"/>
      <c r="M23" s="67"/>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IA23" s="21">
        <v>3.04</v>
      </c>
      <c r="IB23" s="21" t="s">
        <v>66</v>
      </c>
      <c r="IE23" s="22"/>
      <c r="IF23" s="22"/>
      <c r="IG23" s="22"/>
      <c r="IH23" s="22"/>
      <c r="II23" s="22"/>
    </row>
    <row r="24" spans="1:243" s="21" customFormat="1" ht="29.25" customHeight="1">
      <c r="A24" s="55">
        <v>3.05</v>
      </c>
      <c r="B24" s="56" t="s">
        <v>67</v>
      </c>
      <c r="C24" s="33"/>
      <c r="D24" s="33">
        <v>280</v>
      </c>
      <c r="E24" s="57" t="s">
        <v>52</v>
      </c>
      <c r="F24" s="58">
        <v>137.79</v>
      </c>
      <c r="G24" s="42"/>
      <c r="H24" s="36"/>
      <c r="I24" s="37" t="s">
        <v>33</v>
      </c>
      <c r="J24" s="38">
        <f aca="true" t="shared" si="0" ref="J24:J54">IF(I24="Less(-)",-1,1)</f>
        <v>1</v>
      </c>
      <c r="K24" s="36" t="s">
        <v>34</v>
      </c>
      <c r="L24" s="36" t="s">
        <v>4</v>
      </c>
      <c r="M24" s="39"/>
      <c r="N24" s="48"/>
      <c r="O24" s="48"/>
      <c r="P24" s="49"/>
      <c r="Q24" s="48"/>
      <c r="R24" s="48"/>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51">
        <f aca="true" t="shared" si="1" ref="BA24:BA54">total_amount_ba($B$2,$D$2,D24,F24,J24,K24,M24)</f>
        <v>38581.2</v>
      </c>
      <c r="BB24" s="50">
        <f aca="true" t="shared" si="2" ref="BB24:BB54">BA24+SUM(N24:AZ24)</f>
        <v>38581.2</v>
      </c>
      <c r="BC24" s="54" t="str">
        <f aca="true" t="shared" si="3" ref="BC24:BC54">SpellNumber(L24,BB24)</f>
        <v>INR  Thirty Eight Thousand Five Hundred &amp; Eighty One  and Paise Twenty Only</v>
      </c>
      <c r="IA24" s="21">
        <v>3.05</v>
      </c>
      <c r="IB24" s="21" t="s">
        <v>67</v>
      </c>
      <c r="ID24" s="21">
        <v>280</v>
      </c>
      <c r="IE24" s="22" t="s">
        <v>52</v>
      </c>
      <c r="IF24" s="22"/>
      <c r="IG24" s="22"/>
      <c r="IH24" s="22"/>
      <c r="II24" s="22"/>
    </row>
    <row r="25" spans="1:243" s="21" customFormat="1" ht="18" customHeight="1">
      <c r="A25" s="55">
        <v>4</v>
      </c>
      <c r="B25" s="56" t="s">
        <v>68</v>
      </c>
      <c r="C25" s="33"/>
      <c r="D25" s="67"/>
      <c r="E25" s="67"/>
      <c r="F25" s="67"/>
      <c r="G25" s="67"/>
      <c r="H25" s="67"/>
      <c r="I25" s="67"/>
      <c r="J25" s="67"/>
      <c r="K25" s="67"/>
      <c r="L25" s="67"/>
      <c r="M25" s="67"/>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IA25" s="21">
        <v>4</v>
      </c>
      <c r="IB25" s="21" t="s">
        <v>68</v>
      </c>
      <c r="IE25" s="22"/>
      <c r="IF25" s="22"/>
      <c r="IG25" s="22"/>
      <c r="IH25" s="22"/>
      <c r="II25" s="22"/>
    </row>
    <row r="26" spans="1:243" s="21" customFormat="1" ht="110.25">
      <c r="A26" s="55">
        <v>4.01</v>
      </c>
      <c r="B26" s="56" t="s">
        <v>69</v>
      </c>
      <c r="C26" s="33"/>
      <c r="D26" s="67"/>
      <c r="E26" s="67"/>
      <c r="F26" s="67"/>
      <c r="G26" s="67"/>
      <c r="H26" s="67"/>
      <c r="I26" s="67"/>
      <c r="J26" s="67"/>
      <c r="K26" s="67"/>
      <c r="L26" s="67"/>
      <c r="M26" s="67"/>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IA26" s="21">
        <v>4.01</v>
      </c>
      <c r="IB26" s="21" t="s">
        <v>69</v>
      </c>
      <c r="IE26" s="22"/>
      <c r="IF26" s="22"/>
      <c r="IG26" s="22"/>
      <c r="IH26" s="22"/>
      <c r="II26" s="22"/>
    </row>
    <row r="27" spans="1:243" s="21" customFormat="1" ht="31.5" customHeight="1">
      <c r="A27" s="55">
        <v>4.02</v>
      </c>
      <c r="B27" s="56" t="s">
        <v>70</v>
      </c>
      <c r="C27" s="33"/>
      <c r="D27" s="33">
        <v>135</v>
      </c>
      <c r="E27" s="57" t="s">
        <v>43</v>
      </c>
      <c r="F27" s="58">
        <v>477.86</v>
      </c>
      <c r="G27" s="42"/>
      <c r="H27" s="36"/>
      <c r="I27" s="37" t="s">
        <v>33</v>
      </c>
      <c r="J27" s="38">
        <f t="shared" si="0"/>
        <v>1</v>
      </c>
      <c r="K27" s="36" t="s">
        <v>34</v>
      </c>
      <c r="L27" s="36" t="s">
        <v>4</v>
      </c>
      <c r="M27" s="39"/>
      <c r="N27" s="48"/>
      <c r="O27" s="48"/>
      <c r="P27" s="49"/>
      <c r="Q27" s="48"/>
      <c r="R27" s="48"/>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51">
        <f t="shared" si="1"/>
        <v>64511.1</v>
      </c>
      <c r="BB27" s="50">
        <f t="shared" si="2"/>
        <v>64511.1</v>
      </c>
      <c r="BC27" s="54" t="str">
        <f t="shared" si="3"/>
        <v>INR  Sixty Four Thousand Five Hundred &amp; Eleven  and Paise Ten Only</v>
      </c>
      <c r="IA27" s="21">
        <v>4.02</v>
      </c>
      <c r="IB27" s="21" t="s">
        <v>70</v>
      </c>
      <c r="ID27" s="21">
        <v>135</v>
      </c>
      <c r="IE27" s="22" t="s">
        <v>43</v>
      </c>
      <c r="IF27" s="22"/>
      <c r="IG27" s="22"/>
      <c r="IH27" s="22"/>
      <c r="II27" s="22"/>
    </row>
    <row r="28" spans="1:243" s="21" customFormat="1" ht="32.25" customHeight="1">
      <c r="A28" s="55">
        <v>4.03</v>
      </c>
      <c r="B28" s="56" t="s">
        <v>71</v>
      </c>
      <c r="C28" s="33"/>
      <c r="D28" s="67"/>
      <c r="E28" s="67"/>
      <c r="F28" s="67"/>
      <c r="G28" s="67"/>
      <c r="H28" s="67"/>
      <c r="I28" s="67"/>
      <c r="J28" s="67"/>
      <c r="K28" s="67"/>
      <c r="L28" s="67"/>
      <c r="M28" s="67"/>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IA28" s="21">
        <v>4.03</v>
      </c>
      <c r="IB28" s="21" t="s">
        <v>71</v>
      </c>
      <c r="IE28" s="22"/>
      <c r="IF28" s="22"/>
      <c r="IG28" s="22"/>
      <c r="IH28" s="22"/>
      <c r="II28" s="22"/>
    </row>
    <row r="29" spans="1:243" s="21" customFormat="1" ht="48" customHeight="1">
      <c r="A29" s="59">
        <v>4.04</v>
      </c>
      <c r="B29" s="56" t="s">
        <v>72</v>
      </c>
      <c r="C29" s="33"/>
      <c r="D29" s="33">
        <v>225</v>
      </c>
      <c r="E29" s="57" t="s">
        <v>44</v>
      </c>
      <c r="F29" s="58">
        <v>69.71</v>
      </c>
      <c r="G29" s="42"/>
      <c r="H29" s="36"/>
      <c r="I29" s="37" t="s">
        <v>33</v>
      </c>
      <c r="J29" s="38">
        <f t="shared" si="0"/>
        <v>1</v>
      </c>
      <c r="K29" s="36" t="s">
        <v>34</v>
      </c>
      <c r="L29" s="36" t="s">
        <v>4</v>
      </c>
      <c r="M29" s="39"/>
      <c r="N29" s="48"/>
      <c r="O29" s="48"/>
      <c r="P29" s="49"/>
      <c r="Q29" s="48"/>
      <c r="R29" s="48"/>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51">
        <f t="shared" si="1"/>
        <v>15684.75</v>
      </c>
      <c r="BB29" s="50">
        <f t="shared" si="2"/>
        <v>15684.75</v>
      </c>
      <c r="BC29" s="54" t="str">
        <f t="shared" si="3"/>
        <v>INR  Fifteen Thousand Six Hundred &amp; Eighty Four  and Paise Seventy Five Only</v>
      </c>
      <c r="IA29" s="21">
        <v>4.04</v>
      </c>
      <c r="IB29" s="21" t="s">
        <v>72</v>
      </c>
      <c r="ID29" s="21">
        <v>225</v>
      </c>
      <c r="IE29" s="22" t="s">
        <v>44</v>
      </c>
      <c r="IF29" s="22"/>
      <c r="IG29" s="22"/>
      <c r="IH29" s="22"/>
      <c r="II29" s="22"/>
    </row>
    <row r="30" spans="1:243" s="21" customFormat="1" ht="15" customHeight="1">
      <c r="A30" s="55">
        <v>5</v>
      </c>
      <c r="B30" s="56" t="s">
        <v>73</v>
      </c>
      <c r="C30" s="33"/>
      <c r="D30" s="67"/>
      <c r="E30" s="67"/>
      <c r="F30" s="67"/>
      <c r="G30" s="67"/>
      <c r="H30" s="67"/>
      <c r="I30" s="67"/>
      <c r="J30" s="67"/>
      <c r="K30" s="67"/>
      <c r="L30" s="67"/>
      <c r="M30" s="67"/>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IA30" s="21">
        <v>5</v>
      </c>
      <c r="IB30" s="21" t="s">
        <v>73</v>
      </c>
      <c r="IE30" s="22"/>
      <c r="IF30" s="22"/>
      <c r="IG30" s="22"/>
      <c r="IH30" s="22"/>
      <c r="II30" s="22"/>
    </row>
    <row r="31" spans="1:243" s="21" customFormat="1" ht="94.5">
      <c r="A31" s="55">
        <v>5.01</v>
      </c>
      <c r="B31" s="56" t="s">
        <v>74</v>
      </c>
      <c r="C31" s="33"/>
      <c r="D31" s="33">
        <v>200</v>
      </c>
      <c r="E31" s="57" t="s">
        <v>44</v>
      </c>
      <c r="F31" s="58">
        <v>185.23</v>
      </c>
      <c r="G31" s="42"/>
      <c r="H31" s="36"/>
      <c r="I31" s="37" t="s">
        <v>33</v>
      </c>
      <c r="J31" s="38">
        <f t="shared" si="0"/>
        <v>1</v>
      </c>
      <c r="K31" s="36" t="s">
        <v>34</v>
      </c>
      <c r="L31" s="36" t="s">
        <v>4</v>
      </c>
      <c r="M31" s="39"/>
      <c r="N31" s="48"/>
      <c r="O31" s="48"/>
      <c r="P31" s="49"/>
      <c r="Q31" s="48"/>
      <c r="R31" s="48"/>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51">
        <f t="shared" si="1"/>
        <v>37046</v>
      </c>
      <c r="BB31" s="50">
        <f t="shared" si="2"/>
        <v>37046</v>
      </c>
      <c r="BC31" s="54" t="str">
        <f t="shared" si="3"/>
        <v>INR  Thirty Seven Thousand  &amp;Forty Six  Only</v>
      </c>
      <c r="IA31" s="21">
        <v>5.01</v>
      </c>
      <c r="IB31" s="21" t="s">
        <v>74</v>
      </c>
      <c r="ID31" s="21">
        <v>200</v>
      </c>
      <c r="IE31" s="22" t="s">
        <v>44</v>
      </c>
      <c r="IF31" s="22"/>
      <c r="IG31" s="22"/>
      <c r="IH31" s="22"/>
      <c r="II31" s="22"/>
    </row>
    <row r="32" spans="1:243" s="21" customFormat="1" ht="31.5" customHeight="1">
      <c r="A32" s="55">
        <v>5.02</v>
      </c>
      <c r="B32" s="56" t="s">
        <v>75</v>
      </c>
      <c r="C32" s="33"/>
      <c r="D32" s="67"/>
      <c r="E32" s="67"/>
      <c r="F32" s="67"/>
      <c r="G32" s="67"/>
      <c r="H32" s="67"/>
      <c r="I32" s="67"/>
      <c r="J32" s="67"/>
      <c r="K32" s="67"/>
      <c r="L32" s="67"/>
      <c r="M32" s="67"/>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IA32" s="21">
        <v>5.02</v>
      </c>
      <c r="IB32" s="21" t="s">
        <v>75</v>
      </c>
      <c r="IE32" s="22"/>
      <c r="IF32" s="22"/>
      <c r="IG32" s="22"/>
      <c r="IH32" s="22"/>
      <c r="II32" s="22"/>
    </row>
    <row r="33" spans="1:243" s="21" customFormat="1" ht="30" customHeight="1">
      <c r="A33" s="55">
        <v>5.03</v>
      </c>
      <c r="B33" s="56" t="s">
        <v>76</v>
      </c>
      <c r="C33" s="33"/>
      <c r="D33" s="33">
        <v>27</v>
      </c>
      <c r="E33" s="57" t="s">
        <v>44</v>
      </c>
      <c r="F33" s="58">
        <v>228.15</v>
      </c>
      <c r="G33" s="42"/>
      <c r="H33" s="36"/>
      <c r="I33" s="37" t="s">
        <v>33</v>
      </c>
      <c r="J33" s="38">
        <f t="shared" si="0"/>
        <v>1</v>
      </c>
      <c r="K33" s="36" t="s">
        <v>34</v>
      </c>
      <c r="L33" s="36" t="s">
        <v>4</v>
      </c>
      <c r="M33" s="39"/>
      <c r="N33" s="48"/>
      <c r="O33" s="48"/>
      <c r="P33" s="49"/>
      <c r="Q33" s="48"/>
      <c r="R33" s="48"/>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51">
        <f t="shared" si="1"/>
        <v>6160.05</v>
      </c>
      <c r="BB33" s="50">
        <f t="shared" si="2"/>
        <v>6160.05</v>
      </c>
      <c r="BC33" s="54" t="str">
        <f t="shared" si="3"/>
        <v>INR  Six Thousand One Hundred &amp; Sixty  and Paise Five Only</v>
      </c>
      <c r="IA33" s="21">
        <v>5.03</v>
      </c>
      <c r="IB33" s="21" t="s">
        <v>76</v>
      </c>
      <c r="ID33" s="21">
        <v>27</v>
      </c>
      <c r="IE33" s="22" t="s">
        <v>44</v>
      </c>
      <c r="IF33" s="22"/>
      <c r="IG33" s="22"/>
      <c r="IH33" s="22"/>
      <c r="II33" s="22"/>
    </row>
    <row r="34" spans="1:243" s="21" customFormat="1" ht="362.25">
      <c r="A34" s="55">
        <v>5.04</v>
      </c>
      <c r="B34" s="56" t="s">
        <v>77</v>
      </c>
      <c r="C34" s="33"/>
      <c r="D34" s="33">
        <v>258</v>
      </c>
      <c r="E34" s="57" t="s">
        <v>43</v>
      </c>
      <c r="F34" s="58">
        <v>588.82</v>
      </c>
      <c r="G34" s="42"/>
      <c r="H34" s="36"/>
      <c r="I34" s="37" t="s">
        <v>33</v>
      </c>
      <c r="J34" s="38">
        <f t="shared" si="0"/>
        <v>1</v>
      </c>
      <c r="K34" s="36" t="s">
        <v>34</v>
      </c>
      <c r="L34" s="36" t="s">
        <v>4</v>
      </c>
      <c r="M34" s="39"/>
      <c r="N34" s="48"/>
      <c r="O34" s="48"/>
      <c r="P34" s="49"/>
      <c r="Q34" s="48"/>
      <c r="R34" s="48"/>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51">
        <f t="shared" si="1"/>
        <v>151915.56</v>
      </c>
      <c r="BB34" s="50">
        <f t="shared" si="2"/>
        <v>151915.56</v>
      </c>
      <c r="BC34" s="54" t="str">
        <f t="shared" si="3"/>
        <v>INR  One Lakh Fifty One Thousand Nine Hundred &amp; Fifteen  and Paise Fifty Six Only</v>
      </c>
      <c r="IA34" s="21">
        <v>5.04</v>
      </c>
      <c r="IB34" s="21" t="s">
        <v>77</v>
      </c>
      <c r="ID34" s="21">
        <v>258</v>
      </c>
      <c r="IE34" s="22" t="s">
        <v>43</v>
      </c>
      <c r="IF34" s="22"/>
      <c r="IG34" s="22"/>
      <c r="IH34" s="22"/>
      <c r="II34" s="22"/>
    </row>
    <row r="35" spans="1:243" s="21" customFormat="1" ht="157.5">
      <c r="A35" s="55">
        <v>5.05</v>
      </c>
      <c r="B35" s="56" t="s">
        <v>78</v>
      </c>
      <c r="C35" s="33"/>
      <c r="D35" s="67"/>
      <c r="E35" s="67"/>
      <c r="F35" s="67"/>
      <c r="G35" s="67"/>
      <c r="H35" s="67"/>
      <c r="I35" s="67"/>
      <c r="J35" s="67"/>
      <c r="K35" s="67"/>
      <c r="L35" s="67"/>
      <c r="M35" s="67"/>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IA35" s="21">
        <v>5.05</v>
      </c>
      <c r="IB35" s="21" t="s">
        <v>78</v>
      </c>
      <c r="IE35" s="22"/>
      <c r="IF35" s="22"/>
      <c r="IG35" s="22"/>
      <c r="IH35" s="22"/>
      <c r="II35" s="22"/>
    </row>
    <row r="36" spans="1:243" s="21" customFormat="1" ht="42.75">
      <c r="A36" s="55">
        <v>5.06</v>
      </c>
      <c r="B36" s="56" t="s">
        <v>79</v>
      </c>
      <c r="C36" s="33"/>
      <c r="D36" s="33">
        <v>39</v>
      </c>
      <c r="E36" s="57" t="s">
        <v>44</v>
      </c>
      <c r="F36" s="58">
        <v>395.09</v>
      </c>
      <c r="G36" s="42"/>
      <c r="H36" s="36"/>
      <c r="I36" s="37" t="s">
        <v>33</v>
      </c>
      <c r="J36" s="38">
        <f t="shared" si="0"/>
        <v>1</v>
      </c>
      <c r="K36" s="36" t="s">
        <v>34</v>
      </c>
      <c r="L36" s="36" t="s">
        <v>4</v>
      </c>
      <c r="M36" s="39"/>
      <c r="N36" s="48"/>
      <c r="O36" s="48"/>
      <c r="P36" s="49"/>
      <c r="Q36" s="48"/>
      <c r="R36" s="48"/>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51">
        <f t="shared" si="1"/>
        <v>15408.51</v>
      </c>
      <c r="BB36" s="50">
        <f t="shared" si="2"/>
        <v>15408.51</v>
      </c>
      <c r="BC36" s="54" t="str">
        <f t="shared" si="3"/>
        <v>INR  Fifteen Thousand Four Hundred &amp; Eight  and Paise Fifty One Only</v>
      </c>
      <c r="IA36" s="21">
        <v>5.06</v>
      </c>
      <c r="IB36" s="21" t="s">
        <v>79</v>
      </c>
      <c r="ID36" s="21">
        <v>39</v>
      </c>
      <c r="IE36" s="22" t="s">
        <v>44</v>
      </c>
      <c r="IF36" s="22"/>
      <c r="IG36" s="22"/>
      <c r="IH36" s="22"/>
      <c r="II36" s="22"/>
    </row>
    <row r="37" spans="1:243" s="21" customFormat="1" ht="31.5" customHeight="1">
      <c r="A37" s="55">
        <v>5.07</v>
      </c>
      <c r="B37" s="56" t="s">
        <v>80</v>
      </c>
      <c r="C37" s="33"/>
      <c r="D37" s="33">
        <v>50</v>
      </c>
      <c r="E37" s="57" t="s">
        <v>44</v>
      </c>
      <c r="F37" s="58">
        <v>973.78</v>
      </c>
      <c r="G37" s="42"/>
      <c r="H37" s="36"/>
      <c r="I37" s="37" t="s">
        <v>33</v>
      </c>
      <c r="J37" s="38">
        <f t="shared" si="0"/>
        <v>1</v>
      </c>
      <c r="K37" s="36" t="s">
        <v>34</v>
      </c>
      <c r="L37" s="36" t="s">
        <v>4</v>
      </c>
      <c r="M37" s="39"/>
      <c r="N37" s="48"/>
      <c r="O37" s="48"/>
      <c r="P37" s="49"/>
      <c r="Q37" s="48"/>
      <c r="R37" s="48"/>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51">
        <f t="shared" si="1"/>
        <v>48689</v>
      </c>
      <c r="BB37" s="50">
        <f t="shared" si="2"/>
        <v>48689</v>
      </c>
      <c r="BC37" s="54" t="str">
        <f t="shared" si="3"/>
        <v>INR  Forty Eight Thousand Six Hundred &amp; Eighty Nine  Only</v>
      </c>
      <c r="IA37" s="21">
        <v>5.07</v>
      </c>
      <c r="IB37" s="21" t="s">
        <v>80</v>
      </c>
      <c r="ID37" s="21">
        <v>50</v>
      </c>
      <c r="IE37" s="22" t="s">
        <v>44</v>
      </c>
      <c r="IF37" s="22"/>
      <c r="IG37" s="22"/>
      <c r="IH37" s="22"/>
      <c r="II37" s="22"/>
    </row>
    <row r="38" spans="1:243" s="21" customFormat="1" ht="18" customHeight="1">
      <c r="A38" s="55">
        <v>6</v>
      </c>
      <c r="B38" s="56" t="s">
        <v>81</v>
      </c>
      <c r="C38" s="33"/>
      <c r="D38" s="67"/>
      <c r="E38" s="67"/>
      <c r="F38" s="67"/>
      <c r="G38" s="67"/>
      <c r="H38" s="67"/>
      <c r="I38" s="67"/>
      <c r="J38" s="67"/>
      <c r="K38" s="67"/>
      <c r="L38" s="67"/>
      <c r="M38" s="67"/>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IA38" s="21">
        <v>6</v>
      </c>
      <c r="IB38" s="21" t="s">
        <v>81</v>
      </c>
      <c r="IE38" s="22"/>
      <c r="IF38" s="22"/>
      <c r="IG38" s="22"/>
      <c r="IH38" s="22"/>
      <c r="II38" s="22"/>
    </row>
    <row r="39" spans="1:243" s="21" customFormat="1" ht="47.25">
      <c r="A39" s="55">
        <v>6.01</v>
      </c>
      <c r="B39" s="56" t="s">
        <v>82</v>
      </c>
      <c r="C39" s="33"/>
      <c r="D39" s="67"/>
      <c r="E39" s="67"/>
      <c r="F39" s="67"/>
      <c r="G39" s="67"/>
      <c r="H39" s="67"/>
      <c r="I39" s="67"/>
      <c r="J39" s="67"/>
      <c r="K39" s="67"/>
      <c r="L39" s="67"/>
      <c r="M39" s="67"/>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IA39" s="21">
        <v>6.01</v>
      </c>
      <c r="IB39" s="21" t="s">
        <v>82</v>
      </c>
      <c r="IE39" s="22"/>
      <c r="IF39" s="22"/>
      <c r="IG39" s="22"/>
      <c r="IH39" s="22"/>
      <c r="II39" s="22"/>
    </row>
    <row r="40" spans="1:243" s="21" customFormat="1" ht="31.5" customHeight="1">
      <c r="A40" s="59">
        <v>6.02</v>
      </c>
      <c r="B40" s="56" t="s">
        <v>50</v>
      </c>
      <c r="C40" s="33"/>
      <c r="D40" s="33">
        <v>200</v>
      </c>
      <c r="E40" s="57" t="s">
        <v>43</v>
      </c>
      <c r="F40" s="58">
        <v>115.26</v>
      </c>
      <c r="G40" s="42"/>
      <c r="H40" s="36"/>
      <c r="I40" s="37" t="s">
        <v>33</v>
      </c>
      <c r="J40" s="38">
        <f t="shared" si="0"/>
        <v>1</v>
      </c>
      <c r="K40" s="36" t="s">
        <v>34</v>
      </c>
      <c r="L40" s="36" t="s">
        <v>4</v>
      </c>
      <c r="M40" s="39"/>
      <c r="N40" s="48"/>
      <c r="O40" s="48"/>
      <c r="P40" s="49"/>
      <c r="Q40" s="48"/>
      <c r="R40" s="48"/>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51">
        <f t="shared" si="1"/>
        <v>23052</v>
      </c>
      <c r="BB40" s="50">
        <f t="shared" si="2"/>
        <v>23052</v>
      </c>
      <c r="BC40" s="54" t="str">
        <f t="shared" si="3"/>
        <v>INR  Twenty Three Thousand  &amp;Fifty Two  Only</v>
      </c>
      <c r="IA40" s="21">
        <v>6.02</v>
      </c>
      <c r="IB40" s="21" t="s">
        <v>50</v>
      </c>
      <c r="ID40" s="21">
        <v>200</v>
      </c>
      <c r="IE40" s="22" t="s">
        <v>43</v>
      </c>
      <c r="IF40" s="22"/>
      <c r="IG40" s="22"/>
      <c r="IH40" s="22"/>
      <c r="II40" s="22"/>
    </row>
    <row r="41" spans="1:243" s="21" customFormat="1" ht="31.5" customHeight="1">
      <c r="A41" s="55">
        <v>6.03</v>
      </c>
      <c r="B41" s="56" t="s">
        <v>83</v>
      </c>
      <c r="C41" s="33"/>
      <c r="D41" s="67"/>
      <c r="E41" s="67"/>
      <c r="F41" s="67"/>
      <c r="G41" s="67"/>
      <c r="H41" s="67"/>
      <c r="I41" s="67"/>
      <c r="J41" s="67"/>
      <c r="K41" s="67"/>
      <c r="L41" s="67"/>
      <c r="M41" s="67"/>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IA41" s="21">
        <v>6.03</v>
      </c>
      <c r="IB41" s="21" t="s">
        <v>83</v>
      </c>
      <c r="IE41" s="22"/>
      <c r="IF41" s="22"/>
      <c r="IG41" s="22"/>
      <c r="IH41" s="22"/>
      <c r="II41" s="22"/>
    </row>
    <row r="42" spans="1:243" s="21" customFormat="1" ht="78.75">
      <c r="A42" s="55">
        <v>6.04</v>
      </c>
      <c r="B42" s="56" t="s">
        <v>84</v>
      </c>
      <c r="C42" s="33"/>
      <c r="D42" s="67"/>
      <c r="E42" s="67"/>
      <c r="F42" s="67"/>
      <c r="G42" s="67"/>
      <c r="H42" s="67"/>
      <c r="I42" s="67"/>
      <c r="J42" s="67"/>
      <c r="K42" s="67"/>
      <c r="L42" s="67"/>
      <c r="M42" s="67"/>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IA42" s="21">
        <v>6.04</v>
      </c>
      <c r="IB42" s="21" t="s">
        <v>84</v>
      </c>
      <c r="IE42" s="22"/>
      <c r="IF42" s="22"/>
      <c r="IG42" s="22"/>
      <c r="IH42" s="22"/>
      <c r="II42" s="22"/>
    </row>
    <row r="43" spans="1:243" s="21" customFormat="1" ht="31.5" customHeight="1">
      <c r="A43" s="55">
        <v>6.05</v>
      </c>
      <c r="B43" s="56" t="s">
        <v>51</v>
      </c>
      <c r="C43" s="33"/>
      <c r="D43" s="33">
        <v>1</v>
      </c>
      <c r="E43" s="57" t="s">
        <v>46</v>
      </c>
      <c r="F43" s="58">
        <v>1759.84</v>
      </c>
      <c r="G43" s="42"/>
      <c r="H43" s="36"/>
      <c r="I43" s="37" t="s">
        <v>33</v>
      </c>
      <c r="J43" s="38">
        <f t="shared" si="0"/>
        <v>1</v>
      </c>
      <c r="K43" s="36" t="s">
        <v>34</v>
      </c>
      <c r="L43" s="36" t="s">
        <v>4</v>
      </c>
      <c r="M43" s="39"/>
      <c r="N43" s="48"/>
      <c r="O43" s="48"/>
      <c r="P43" s="49"/>
      <c r="Q43" s="48"/>
      <c r="R43" s="48"/>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51">
        <f t="shared" si="1"/>
        <v>1759.84</v>
      </c>
      <c r="BB43" s="50">
        <f t="shared" si="2"/>
        <v>1759.84</v>
      </c>
      <c r="BC43" s="54" t="str">
        <f t="shared" si="3"/>
        <v>INR  One Thousand Seven Hundred &amp; Fifty Nine  and Paise Eighty Four Only</v>
      </c>
      <c r="IA43" s="21">
        <v>6.05</v>
      </c>
      <c r="IB43" s="21" t="s">
        <v>51</v>
      </c>
      <c r="ID43" s="21">
        <v>1</v>
      </c>
      <c r="IE43" s="22" t="s">
        <v>46</v>
      </c>
      <c r="IF43" s="22"/>
      <c r="IG43" s="22"/>
      <c r="IH43" s="22"/>
      <c r="II43" s="22"/>
    </row>
    <row r="44" spans="1:243" s="21" customFormat="1" ht="31.5" customHeight="1">
      <c r="A44" s="55">
        <v>6.06</v>
      </c>
      <c r="B44" s="56" t="s">
        <v>85</v>
      </c>
      <c r="C44" s="33"/>
      <c r="D44" s="33">
        <v>1</v>
      </c>
      <c r="E44" s="57" t="s">
        <v>46</v>
      </c>
      <c r="F44" s="58">
        <v>1086.89</v>
      </c>
      <c r="G44" s="42"/>
      <c r="H44" s="36"/>
      <c r="I44" s="37" t="s">
        <v>33</v>
      </c>
      <c r="J44" s="38">
        <f t="shared" si="0"/>
        <v>1</v>
      </c>
      <c r="K44" s="36" t="s">
        <v>34</v>
      </c>
      <c r="L44" s="36" t="s">
        <v>4</v>
      </c>
      <c r="M44" s="39"/>
      <c r="N44" s="48"/>
      <c r="O44" s="48"/>
      <c r="P44" s="49"/>
      <c r="Q44" s="48"/>
      <c r="R44" s="48"/>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51">
        <f t="shared" si="1"/>
        <v>1086.89</v>
      </c>
      <c r="BB44" s="50">
        <f t="shared" si="2"/>
        <v>1086.89</v>
      </c>
      <c r="BC44" s="54" t="str">
        <f t="shared" si="3"/>
        <v>INR  One Thousand  &amp;Eighty Six  and Paise Eighty Nine Only</v>
      </c>
      <c r="IA44" s="21">
        <v>6.06</v>
      </c>
      <c r="IB44" s="21" t="s">
        <v>85</v>
      </c>
      <c r="ID44" s="21">
        <v>1</v>
      </c>
      <c r="IE44" s="22" t="s">
        <v>46</v>
      </c>
      <c r="IF44" s="22"/>
      <c r="IG44" s="22"/>
      <c r="IH44" s="22"/>
      <c r="II44" s="22"/>
    </row>
    <row r="45" spans="1:243" s="21" customFormat="1" ht="78.75">
      <c r="A45" s="55">
        <v>6.07</v>
      </c>
      <c r="B45" s="56" t="s">
        <v>86</v>
      </c>
      <c r="C45" s="33"/>
      <c r="D45" s="33">
        <v>100</v>
      </c>
      <c r="E45" s="57" t="s">
        <v>52</v>
      </c>
      <c r="F45" s="58">
        <v>2.81</v>
      </c>
      <c r="G45" s="42"/>
      <c r="H45" s="36"/>
      <c r="I45" s="37" t="s">
        <v>33</v>
      </c>
      <c r="J45" s="38">
        <f t="shared" si="0"/>
        <v>1</v>
      </c>
      <c r="K45" s="36" t="s">
        <v>34</v>
      </c>
      <c r="L45" s="36" t="s">
        <v>4</v>
      </c>
      <c r="M45" s="39"/>
      <c r="N45" s="48"/>
      <c r="O45" s="48"/>
      <c r="P45" s="49"/>
      <c r="Q45" s="48"/>
      <c r="R45" s="48"/>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51">
        <f t="shared" si="1"/>
        <v>281</v>
      </c>
      <c r="BB45" s="50">
        <f t="shared" si="2"/>
        <v>281</v>
      </c>
      <c r="BC45" s="54" t="str">
        <f t="shared" si="3"/>
        <v>INR  Two Hundred &amp; Eighty One  Only</v>
      </c>
      <c r="IA45" s="21">
        <v>6.07</v>
      </c>
      <c r="IB45" s="21" t="s">
        <v>86</v>
      </c>
      <c r="ID45" s="21">
        <v>100</v>
      </c>
      <c r="IE45" s="22" t="s">
        <v>52</v>
      </c>
      <c r="IF45" s="22"/>
      <c r="IG45" s="22"/>
      <c r="IH45" s="22"/>
      <c r="II45" s="22"/>
    </row>
    <row r="46" spans="1:243" s="21" customFormat="1" ht="63">
      <c r="A46" s="55">
        <v>6.08</v>
      </c>
      <c r="B46" s="56" t="s">
        <v>87</v>
      </c>
      <c r="C46" s="33"/>
      <c r="D46" s="33">
        <v>80</v>
      </c>
      <c r="E46" s="57" t="s">
        <v>52</v>
      </c>
      <c r="F46" s="58">
        <v>26.61</v>
      </c>
      <c r="G46" s="42"/>
      <c r="H46" s="36"/>
      <c r="I46" s="37" t="s">
        <v>33</v>
      </c>
      <c r="J46" s="38">
        <f t="shared" si="0"/>
        <v>1</v>
      </c>
      <c r="K46" s="36" t="s">
        <v>34</v>
      </c>
      <c r="L46" s="36" t="s">
        <v>4</v>
      </c>
      <c r="M46" s="39"/>
      <c r="N46" s="48"/>
      <c r="O46" s="48"/>
      <c r="P46" s="49"/>
      <c r="Q46" s="48"/>
      <c r="R46" s="48"/>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51">
        <f t="shared" si="1"/>
        <v>2128.8</v>
      </c>
      <c r="BB46" s="50">
        <f t="shared" si="2"/>
        <v>2128.8</v>
      </c>
      <c r="BC46" s="54" t="str">
        <f t="shared" si="3"/>
        <v>INR  Two Thousand One Hundred &amp; Twenty Eight  and Paise Eighty Only</v>
      </c>
      <c r="IA46" s="21">
        <v>6.08</v>
      </c>
      <c r="IB46" s="21" t="s">
        <v>87</v>
      </c>
      <c r="ID46" s="21">
        <v>80</v>
      </c>
      <c r="IE46" s="22" t="s">
        <v>52</v>
      </c>
      <c r="IF46" s="22"/>
      <c r="IG46" s="22"/>
      <c r="IH46" s="22"/>
      <c r="II46" s="22"/>
    </row>
    <row r="47" spans="1:243" s="21" customFormat="1" ht="78.75">
      <c r="A47" s="55">
        <v>6.09</v>
      </c>
      <c r="B47" s="56" t="s">
        <v>53</v>
      </c>
      <c r="C47" s="33"/>
      <c r="D47" s="33">
        <v>5</v>
      </c>
      <c r="E47" s="57" t="s">
        <v>43</v>
      </c>
      <c r="F47" s="58">
        <v>39.5</v>
      </c>
      <c r="G47" s="42"/>
      <c r="H47" s="36"/>
      <c r="I47" s="37" t="s">
        <v>33</v>
      </c>
      <c r="J47" s="38">
        <f t="shared" si="0"/>
        <v>1</v>
      </c>
      <c r="K47" s="36" t="s">
        <v>34</v>
      </c>
      <c r="L47" s="36" t="s">
        <v>4</v>
      </c>
      <c r="M47" s="39"/>
      <c r="N47" s="48"/>
      <c r="O47" s="48"/>
      <c r="P47" s="49"/>
      <c r="Q47" s="48"/>
      <c r="R47" s="48"/>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51">
        <f t="shared" si="1"/>
        <v>197.5</v>
      </c>
      <c r="BB47" s="50">
        <f t="shared" si="2"/>
        <v>197.5</v>
      </c>
      <c r="BC47" s="54" t="str">
        <f t="shared" si="3"/>
        <v>INR  One Hundred &amp; Ninety Seven  and Paise Fifty Only</v>
      </c>
      <c r="IA47" s="21">
        <v>6.09</v>
      </c>
      <c r="IB47" s="21" t="s">
        <v>53</v>
      </c>
      <c r="ID47" s="21">
        <v>5</v>
      </c>
      <c r="IE47" s="22" t="s">
        <v>43</v>
      </c>
      <c r="IF47" s="22"/>
      <c r="IG47" s="22"/>
      <c r="IH47" s="22"/>
      <c r="II47" s="22"/>
    </row>
    <row r="48" spans="1:243" s="21" customFormat="1" ht="141.75">
      <c r="A48" s="59">
        <v>6.1</v>
      </c>
      <c r="B48" s="56" t="s">
        <v>54</v>
      </c>
      <c r="C48" s="33"/>
      <c r="D48" s="33">
        <v>1</v>
      </c>
      <c r="E48" s="57" t="s">
        <v>46</v>
      </c>
      <c r="F48" s="58">
        <v>192.33</v>
      </c>
      <c r="G48" s="42"/>
      <c r="H48" s="36"/>
      <c r="I48" s="37" t="s">
        <v>33</v>
      </c>
      <c r="J48" s="38">
        <f t="shared" si="0"/>
        <v>1</v>
      </c>
      <c r="K48" s="36" t="s">
        <v>34</v>
      </c>
      <c r="L48" s="36" t="s">
        <v>4</v>
      </c>
      <c r="M48" s="39"/>
      <c r="N48" s="48"/>
      <c r="O48" s="48"/>
      <c r="P48" s="49"/>
      <c r="Q48" s="48"/>
      <c r="R48" s="48"/>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51">
        <f t="shared" si="1"/>
        <v>192.33</v>
      </c>
      <c r="BB48" s="50">
        <f t="shared" si="2"/>
        <v>192.33</v>
      </c>
      <c r="BC48" s="54" t="str">
        <f t="shared" si="3"/>
        <v>INR  One Hundred &amp; Ninety Two  and Paise Thirty Three Only</v>
      </c>
      <c r="IA48" s="21">
        <v>6.1</v>
      </c>
      <c r="IB48" s="21" t="s">
        <v>54</v>
      </c>
      <c r="ID48" s="21">
        <v>1</v>
      </c>
      <c r="IE48" s="22" t="s">
        <v>46</v>
      </c>
      <c r="IF48" s="22"/>
      <c r="IG48" s="22"/>
      <c r="IH48" s="22"/>
      <c r="II48" s="22"/>
    </row>
    <row r="49" spans="1:243" s="21" customFormat="1" ht="15.75">
      <c r="A49" s="55">
        <v>7</v>
      </c>
      <c r="B49" s="56" t="s">
        <v>88</v>
      </c>
      <c r="C49" s="33"/>
      <c r="D49" s="67"/>
      <c r="E49" s="67"/>
      <c r="F49" s="67"/>
      <c r="G49" s="67"/>
      <c r="H49" s="67"/>
      <c r="I49" s="67"/>
      <c r="J49" s="67"/>
      <c r="K49" s="67"/>
      <c r="L49" s="67"/>
      <c r="M49" s="67"/>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IA49" s="21">
        <v>7</v>
      </c>
      <c r="IB49" s="21" t="s">
        <v>88</v>
      </c>
      <c r="IE49" s="22"/>
      <c r="IF49" s="22"/>
      <c r="IG49" s="22"/>
      <c r="IH49" s="22"/>
      <c r="II49" s="22"/>
    </row>
    <row r="50" spans="1:243" s="21" customFormat="1" ht="63">
      <c r="A50" s="55">
        <v>7.01</v>
      </c>
      <c r="B50" s="56" t="s">
        <v>89</v>
      </c>
      <c r="C50" s="33"/>
      <c r="D50" s="33">
        <v>27</v>
      </c>
      <c r="E50" s="57" t="s">
        <v>44</v>
      </c>
      <c r="F50" s="58">
        <v>150.64</v>
      </c>
      <c r="G50" s="42"/>
      <c r="H50" s="36"/>
      <c r="I50" s="37" t="s">
        <v>33</v>
      </c>
      <c r="J50" s="38">
        <f t="shared" si="0"/>
        <v>1</v>
      </c>
      <c r="K50" s="36" t="s">
        <v>34</v>
      </c>
      <c r="L50" s="36" t="s">
        <v>4</v>
      </c>
      <c r="M50" s="39"/>
      <c r="N50" s="48"/>
      <c r="O50" s="48"/>
      <c r="P50" s="49"/>
      <c r="Q50" s="48"/>
      <c r="R50" s="48"/>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51">
        <f t="shared" si="1"/>
        <v>4067.28</v>
      </c>
      <c r="BB50" s="50">
        <f t="shared" si="2"/>
        <v>4067.28</v>
      </c>
      <c r="BC50" s="54" t="str">
        <f t="shared" si="3"/>
        <v>INR  Four Thousand  &amp;Sixty Seven  and Paise Twenty Eight Only</v>
      </c>
      <c r="IA50" s="21">
        <v>7.01</v>
      </c>
      <c r="IB50" s="21" t="s">
        <v>89</v>
      </c>
      <c r="ID50" s="21">
        <v>27</v>
      </c>
      <c r="IE50" s="22" t="s">
        <v>44</v>
      </c>
      <c r="IF50" s="22"/>
      <c r="IG50" s="22"/>
      <c r="IH50" s="22"/>
      <c r="II50" s="22"/>
    </row>
    <row r="51" spans="1:243" s="21" customFormat="1" ht="19.5" customHeight="1">
      <c r="A51" s="55">
        <v>8</v>
      </c>
      <c r="B51" s="56" t="s">
        <v>90</v>
      </c>
      <c r="C51" s="33"/>
      <c r="D51" s="67"/>
      <c r="E51" s="67"/>
      <c r="F51" s="67"/>
      <c r="G51" s="67"/>
      <c r="H51" s="67"/>
      <c r="I51" s="67"/>
      <c r="J51" s="67"/>
      <c r="K51" s="67"/>
      <c r="L51" s="67"/>
      <c r="M51" s="67"/>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IA51" s="21">
        <v>8</v>
      </c>
      <c r="IB51" s="21" t="s">
        <v>90</v>
      </c>
      <c r="IE51" s="22"/>
      <c r="IF51" s="22"/>
      <c r="IG51" s="22"/>
      <c r="IH51" s="22"/>
      <c r="II51" s="22"/>
    </row>
    <row r="52" spans="1:243" s="21" customFormat="1" ht="111.75" customHeight="1">
      <c r="A52" s="55">
        <v>8.01</v>
      </c>
      <c r="B52" s="56" t="s">
        <v>91</v>
      </c>
      <c r="C52" s="33"/>
      <c r="D52" s="33">
        <v>58</v>
      </c>
      <c r="E52" s="57" t="s">
        <v>43</v>
      </c>
      <c r="F52" s="58">
        <v>719.68</v>
      </c>
      <c r="G52" s="42"/>
      <c r="H52" s="36"/>
      <c r="I52" s="37" t="s">
        <v>33</v>
      </c>
      <c r="J52" s="38">
        <f t="shared" si="0"/>
        <v>1</v>
      </c>
      <c r="K52" s="36" t="s">
        <v>34</v>
      </c>
      <c r="L52" s="36" t="s">
        <v>4</v>
      </c>
      <c r="M52" s="39"/>
      <c r="N52" s="48"/>
      <c r="O52" s="48"/>
      <c r="P52" s="49"/>
      <c r="Q52" s="48"/>
      <c r="R52" s="48"/>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51">
        <f t="shared" si="1"/>
        <v>41741.44</v>
      </c>
      <c r="BB52" s="50">
        <f t="shared" si="2"/>
        <v>41741.44</v>
      </c>
      <c r="BC52" s="54" t="str">
        <f t="shared" si="3"/>
        <v>INR  Forty One Thousand Seven Hundred &amp; Forty One  and Paise Forty Four Only</v>
      </c>
      <c r="IA52" s="21">
        <v>8.01</v>
      </c>
      <c r="IB52" s="21" t="s">
        <v>91</v>
      </c>
      <c r="ID52" s="21">
        <v>58</v>
      </c>
      <c r="IE52" s="22" t="s">
        <v>43</v>
      </c>
      <c r="IF52" s="22"/>
      <c r="IG52" s="22"/>
      <c r="IH52" s="22"/>
      <c r="II52" s="22"/>
    </row>
    <row r="53" spans="1:243" s="21" customFormat="1" ht="18" customHeight="1">
      <c r="A53" s="55">
        <v>9</v>
      </c>
      <c r="B53" s="56" t="s">
        <v>92</v>
      </c>
      <c r="C53" s="33"/>
      <c r="D53" s="67"/>
      <c r="E53" s="67"/>
      <c r="F53" s="67"/>
      <c r="G53" s="67"/>
      <c r="H53" s="67"/>
      <c r="I53" s="67"/>
      <c r="J53" s="67"/>
      <c r="K53" s="67"/>
      <c r="L53" s="67"/>
      <c r="M53" s="67"/>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IA53" s="21">
        <v>9</v>
      </c>
      <c r="IB53" s="21" t="s">
        <v>92</v>
      </c>
      <c r="IE53" s="22"/>
      <c r="IF53" s="22"/>
      <c r="IG53" s="22"/>
      <c r="IH53" s="22"/>
      <c r="II53" s="22"/>
    </row>
    <row r="54" spans="1:243" s="21" customFormat="1" ht="129" customHeight="1">
      <c r="A54" s="55">
        <v>9.01</v>
      </c>
      <c r="B54" s="56" t="s">
        <v>93</v>
      </c>
      <c r="C54" s="33"/>
      <c r="D54" s="33">
        <v>3</v>
      </c>
      <c r="E54" s="57" t="s">
        <v>94</v>
      </c>
      <c r="F54" s="58">
        <v>4985.93</v>
      </c>
      <c r="G54" s="42"/>
      <c r="H54" s="36"/>
      <c r="I54" s="37" t="s">
        <v>33</v>
      </c>
      <c r="J54" s="38">
        <f t="shared" si="0"/>
        <v>1</v>
      </c>
      <c r="K54" s="36" t="s">
        <v>34</v>
      </c>
      <c r="L54" s="36" t="s">
        <v>4</v>
      </c>
      <c r="M54" s="39"/>
      <c r="N54" s="48"/>
      <c r="O54" s="48"/>
      <c r="P54" s="49"/>
      <c r="Q54" s="48"/>
      <c r="R54" s="48"/>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51">
        <f t="shared" si="1"/>
        <v>14957.79</v>
      </c>
      <c r="BB54" s="50">
        <f t="shared" si="2"/>
        <v>14957.79</v>
      </c>
      <c r="BC54" s="54" t="str">
        <f t="shared" si="3"/>
        <v>INR  Fourteen Thousand Nine Hundred &amp; Fifty Seven  and Paise Seventy Nine Only</v>
      </c>
      <c r="IA54" s="21">
        <v>9.01</v>
      </c>
      <c r="IB54" s="66" t="s">
        <v>93</v>
      </c>
      <c r="ID54" s="21">
        <v>3</v>
      </c>
      <c r="IE54" s="22" t="s">
        <v>94</v>
      </c>
      <c r="IF54" s="22"/>
      <c r="IG54" s="22"/>
      <c r="IH54" s="22"/>
      <c r="II54" s="22"/>
    </row>
    <row r="55" spans="1:55" ht="31.5" customHeight="1">
      <c r="A55" s="43" t="s">
        <v>35</v>
      </c>
      <c r="B55" s="44"/>
      <c r="C55" s="45"/>
      <c r="D55" s="63"/>
      <c r="E55" s="63"/>
      <c r="F55" s="63"/>
      <c r="G55" s="34"/>
      <c r="H55" s="46"/>
      <c r="I55" s="46"/>
      <c r="J55" s="46"/>
      <c r="K55" s="46"/>
      <c r="L55" s="47"/>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53">
        <f>SUM(BA13:BA54)</f>
        <v>979693.59</v>
      </c>
      <c r="BB55" s="53">
        <f>SUM(BB13:BB54)</f>
        <v>979693.59</v>
      </c>
      <c r="BC55" s="54" t="str">
        <f>SpellNumber($E$2,BB55)</f>
        <v>INR  Nine Lakh Seventy Nine Thousand Six Hundred &amp; Ninety Three  and Paise Fifty Nine Only</v>
      </c>
    </row>
    <row r="56" spans="1:55" ht="46.5" customHeight="1">
      <c r="A56" s="24" t="s">
        <v>36</v>
      </c>
      <c r="B56" s="25"/>
      <c r="C56" s="26"/>
      <c r="D56" s="60"/>
      <c r="E56" s="61" t="s">
        <v>45</v>
      </c>
      <c r="F56" s="62"/>
      <c r="G56" s="27"/>
      <c r="H56" s="28"/>
      <c r="I56" s="28"/>
      <c r="J56" s="28"/>
      <c r="K56" s="29"/>
      <c r="L56" s="30"/>
      <c r="M56" s="31"/>
      <c r="N56" s="32"/>
      <c r="O56" s="21"/>
      <c r="P56" s="21"/>
      <c r="Q56" s="21"/>
      <c r="R56" s="21"/>
      <c r="S56" s="21"/>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52">
        <f>IF(ISBLANK(F56),0,IF(E56="Excess (+)",ROUND(BA55+(BA55*F56),2),IF(E56="Less (-)",ROUND(BA55+(BA55*F56*(-1)),2),IF(E56="At Par",BA55,0))))</f>
        <v>0</v>
      </c>
      <c r="BB56" s="64">
        <f>ROUND(BA56,0)</f>
        <v>0</v>
      </c>
      <c r="BC56" s="65" t="str">
        <f>SpellNumber($E$2,BB56)</f>
        <v>INR Zero Only</v>
      </c>
    </row>
    <row r="57" spans="1:55" ht="45.75" customHeight="1">
      <c r="A57" s="23" t="s">
        <v>37</v>
      </c>
      <c r="B57" s="23"/>
      <c r="C57" s="69" t="str">
        <f>SpellNumber($E$2,BB56)</f>
        <v>INR Zero Only</v>
      </c>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70"/>
    </row>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5" ht="15"/>
    <row r="2076"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7" ht="15"/>
    <row r="2138" ht="15"/>
    <row r="2139" ht="15"/>
    <row r="2140" ht="15"/>
    <row r="2141" ht="15"/>
    <row r="2142" ht="15"/>
    <row r="2143" ht="15"/>
    <row r="2144" ht="15"/>
    <row r="2145" ht="15"/>
    <row r="2146" ht="15"/>
    <row r="2147" ht="15"/>
    <row r="2148" ht="15"/>
    <row r="2149" ht="15"/>
    <row r="2150" ht="15"/>
    <row r="2151" ht="15"/>
    <row r="2152" ht="15"/>
    <row r="2153" ht="15"/>
    <row r="2154" ht="15"/>
  </sheetData>
  <sheetProtection password="8F23" sheet="1"/>
  <mergeCells count="28">
    <mergeCell ref="C57:BC57"/>
    <mergeCell ref="A1:L1"/>
    <mergeCell ref="A4:BC4"/>
    <mergeCell ref="A5:BC5"/>
    <mergeCell ref="A6:BC6"/>
    <mergeCell ref="A7:BC7"/>
    <mergeCell ref="A9:BC9"/>
    <mergeCell ref="D13:BC13"/>
    <mergeCell ref="B8:BC8"/>
    <mergeCell ref="D14:BC14"/>
    <mergeCell ref="D38:BC38"/>
    <mergeCell ref="D39:BC39"/>
    <mergeCell ref="D16:BC16"/>
    <mergeCell ref="D17:BC17"/>
    <mergeCell ref="D19:BC19"/>
    <mergeCell ref="D23:BC23"/>
    <mergeCell ref="D25:BC25"/>
    <mergeCell ref="D26:BC26"/>
    <mergeCell ref="D41:BC41"/>
    <mergeCell ref="D42:BC42"/>
    <mergeCell ref="D49:BC49"/>
    <mergeCell ref="D51:BC51"/>
    <mergeCell ref="D53:BC53"/>
    <mergeCell ref="D21:BC21"/>
    <mergeCell ref="D28:BC28"/>
    <mergeCell ref="D30:BC30"/>
    <mergeCell ref="D32:BC32"/>
    <mergeCell ref="D35:BC35"/>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6">
      <formula1>IF(E56="Select",-1,IF(E56="At Par",0,0))</formula1>
      <formula2>IF(E56="Select",-1,IF(E56="At Par",0,0.99))</formula2>
    </dataValidation>
    <dataValidation type="list" allowBlank="1" showErrorMessage="1" sqref="E5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6">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6">
      <formula1>0</formula1>
      <formula2>IF(#REF!&lt;&gt;"Select",99.9,0)</formula2>
    </dataValidation>
    <dataValidation allowBlank="1" showInputMessage="1" showErrorMessage="1" promptTitle="Units" prompt="Please enter Units in text" sqref="D15:E15 D18:E18 D54:E54 D24:E24 D27:E27 D29:E29 D31:E31 D33:E34 D36:E37 D40:E40 D43:E48 D50:E50 D52:E52 D20:E20 D22:E22">
      <formula1>0</formula1>
      <formula2>0</formula2>
    </dataValidation>
    <dataValidation type="decimal" allowBlank="1" showInputMessage="1" showErrorMessage="1" promptTitle="Quantity" prompt="Please enter the Quantity for this item. " errorTitle="Invalid Entry" error="Only Numeric Values are allowed. " sqref="F15 F18 F54 F24 F27 F29 F31 F33:F34 F36:F37 F40 F43:F48 F50 F52 F20 F22">
      <formula1>0</formula1>
      <formula2>999999999999999</formula2>
    </dataValidation>
    <dataValidation type="list" allowBlank="1" showErrorMessage="1" sqref="D13:D14 K15 D16:D17 K18 D19 D53 D23 K24 D25:D26 K27 D28 K29 D30 K31 D32 K33:K34 D35 K36:K37 D38:D39 K40 D41:D42 K43:K48 D49 K50 D51 K52 K54 K20 K22 D21">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54:H54 G24:H24 G27:H27 G29:H29 G31:H31 G33:H34 G36:H37 G40:H40 G43:H48 G50:H50 G52:H52 G20:H20 G22:H22">
      <formula1>0</formula1>
      <formula2>999999999999999</formula2>
    </dataValidation>
    <dataValidation allowBlank="1" showInputMessage="1" showErrorMessage="1" promptTitle="Addition / Deduction" prompt="Please Choose the correct One" sqref="J15 J18 J54 J24 J27 J29 J31 J33:J34 J36:J37 J40 J43:J48 J50 J52 J20 J22">
      <formula1>0</formula1>
      <formula2>0</formula2>
    </dataValidation>
    <dataValidation type="list" showErrorMessage="1" sqref="I15 I18 I54 I24 I27 I29 I31 I33:I34 I36:I37 I40 I43:I48 I50 I52 I20 I2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54:O54 N24:O24 N27:O27 N29:O29 N31:O31 N33:O34 N36:O37 N40:O40 N43:O48 N50:O50 N52:O52 N20:O20 N22:O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54 R24 R27 R29 R31 R33:R34 R36:R37 R40 R43:R48 R50 R52 R20 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54 Q24 Q27 Q29 Q31 Q33:Q34 Q36:Q37 Q40 Q43:Q48 Q50 Q52 Q20 Q2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54 M24 M27 M29 M31 M33:M34 M36:M37 M40 M43:M48 M50 M52 M20 M22">
      <formula1>0</formula1>
      <formula2>999999999999999</formula2>
    </dataValidation>
    <dataValidation type="list" allowBlank="1" showInputMessage="1" showErrorMessage="1" sqref="L51 L52 L13 L14 L15 L16 L17 L18 L19 L20 L21 L22 L23 L24 L25 L26 L27 L28 L29 L30 L31 L32 L33 L34 L35 L36 L37 L38 L39 L40 L41 L42 L43 L44 L45 L46 L47 L48 L49 L50 L54 L53">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54">
      <formula1>0</formula1>
      <formula2>0</formula2>
    </dataValidation>
    <dataValidation type="decimal" allowBlank="1" showErrorMessage="1" errorTitle="Invalid Entry" error="Only Numeric Values are allowed. " sqref="A13:A54">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6" t="s">
        <v>38</v>
      </c>
      <c r="F6" s="76"/>
      <c r="G6" s="76"/>
      <c r="H6" s="76"/>
      <c r="I6" s="76"/>
      <c r="J6" s="76"/>
      <c r="K6" s="76"/>
    </row>
    <row r="7" spans="5:11" ht="14.25">
      <c r="E7" s="77"/>
      <c r="F7" s="77"/>
      <c r="G7" s="77"/>
      <c r="H7" s="77"/>
      <c r="I7" s="77"/>
      <c r="J7" s="77"/>
      <c r="K7" s="77"/>
    </row>
    <row r="8" spans="5:11" ht="14.25">
      <c r="E8" s="77"/>
      <c r="F8" s="77"/>
      <c r="G8" s="77"/>
      <c r="H8" s="77"/>
      <c r="I8" s="77"/>
      <c r="J8" s="77"/>
      <c r="K8" s="77"/>
    </row>
    <row r="9" spans="5:11" ht="14.25">
      <c r="E9" s="77"/>
      <c r="F9" s="77"/>
      <c r="G9" s="77"/>
      <c r="H9" s="77"/>
      <c r="I9" s="77"/>
      <c r="J9" s="77"/>
      <c r="K9" s="77"/>
    </row>
    <row r="10" spans="5:11" ht="14.25">
      <c r="E10" s="77"/>
      <c r="F10" s="77"/>
      <c r="G10" s="77"/>
      <c r="H10" s="77"/>
      <c r="I10" s="77"/>
      <c r="J10" s="77"/>
      <c r="K10" s="77"/>
    </row>
    <row r="11" spans="5:11" ht="14.25">
      <c r="E11" s="77"/>
      <c r="F11" s="77"/>
      <c r="G11" s="77"/>
      <c r="H11" s="77"/>
      <c r="I11" s="77"/>
      <c r="J11" s="77"/>
      <c r="K11" s="77"/>
    </row>
    <row r="12" spans="5:11" ht="14.25">
      <c r="E12" s="77"/>
      <c r="F12" s="77"/>
      <c r="G12" s="77"/>
      <c r="H12" s="77"/>
      <c r="I12" s="77"/>
      <c r="J12" s="77"/>
      <c r="K12" s="77"/>
    </row>
    <row r="13" spans="5:11" ht="14.25">
      <c r="E13" s="77"/>
      <c r="F13" s="77"/>
      <c r="G13" s="77"/>
      <c r="H13" s="77"/>
      <c r="I13" s="77"/>
      <c r="J13" s="77"/>
      <c r="K13" s="77"/>
    </row>
    <row r="14" spans="5:11" ht="14.2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2022-12-14T09:58:20Z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