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'BoQ1'!$A$11:$BC$85</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<sst xmlns="http://schemas.openxmlformats.org/spreadsheetml/2006/main" count="569" uniqueCount="196">
  <si>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</si>
  <si>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</si>
  <si>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</si>
  <si>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</si>
  <si>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</si>
  <si>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</si>
  <si>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</si>
  <si>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</si>
  <si>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</si>
  <si>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</si>
  <si>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</si>
  <si>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</si>
  <si>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</si>
  <si>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</si>
  <si>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</si>
  <si>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</si>
  <si>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</si>
  <si>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</si>
  <si>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</si>
  <si>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</si>
  <si>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</si>
  <si>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</si>
  <si>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</si>
  <si>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</si>
  <si>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</si>
  <si>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</si>
  <si>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</si>
  <si>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</si>
  <si>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</si>
  <si>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</si>
  <si>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</si>
  <si>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</si>
  <si>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</si>
  <si>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</si>
  <si>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</si>
  <si>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</si>
  <si>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</si>
  <si>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</si>
  <si>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</si>
  <si>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</si>
  <si>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</si>
  <si>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</si>
  <si>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</si>
  <si>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</si>
  <si>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</si>
  <si>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</si>
  <si>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</si>
  <si>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</si>
  <si>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</si>
  <si>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</si>
  <si>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</si>
  <si>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</si>
  <si>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</si>
  <si>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</si>
  <si>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</si>
  <si>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</si>
  <si>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</si>
  <si>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</si>
  <si>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</si>
  <si>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</si>
  <si>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</si>
  <si>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</si>
  <si>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</si>
  <si>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</si>
  <si>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</si>
  <si>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</si>
  <si>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</si>
  <si>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</si>
  <si>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</si>
  <si>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</si>
  <si>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</si>
  <si>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</si>
  <si>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</si>
  <si>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</si>
  <si>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</si>
  <si>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</si>
  <si>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</si>
  <si>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</si>
  <si>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</si>
  <si>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</si>
  <si>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</si>
  <si>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</si>
  <si>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</si>
  <si>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</si>
  <si>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</si>
  <si>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</si>
  <si>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</si>
  <si>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</si>
  <si>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</si>
  <si>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</si>
  <si>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</si>
  <si>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</si>
  <si>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</si>
  <si>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</si>
  <si>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</si>
  <si>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</si>
  <si>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</si>
  <si>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</si>
  <si>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</si>
  <si>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</si>
  <si>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</si>
  <si>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</si>
  <si>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</si>
  <si>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</si>
  <si>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</si>
  <si>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</si>
  <si>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</si>
  <si>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</si>
  <si>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</si>
  <si>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</si>
  <si>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</si>
  <si>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</si>
  <si>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</si>
  <si>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</si>
  <si>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</si>
  <si>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</si>
  <si>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</si>
  <si>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</si>
  <si>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</si>
  <si>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</si>
  <si>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</si>
  <si>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</si>
  <si>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</si>
  <si>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EARTH WORK</t>
  </si>
  <si>
    <t>All kinds of soil</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</si>
  <si>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</si>
  <si>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</si>
  <si>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</si>
  <si>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Thermo-Mechanically Treated bars of grade Fe-500D or more.</t>
  </si>
  <si>
    <t>MASONRY WORK</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</si>
  <si>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</si>
  <si>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</si>
  <si>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</si>
  <si>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</si>
  <si>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</si>
  <si>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</si>
  <si>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</si>
  <si>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</si>
  <si>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</si>
  <si>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FINISHING</t>
  </si>
  <si>
    <t>12 mm cement plaster of mix :</t>
  </si>
  <si>
    <t>1:6 (1 cement: 6 coarse sand)</t>
  </si>
  <si>
    <t>15 mm cement plaster on rough side of single or half brick wall of mix:</t>
  </si>
  <si>
    <t>Two or more coats on new work</t>
  </si>
  <si>
    <t>Painting with synthetic enamel paint of approved brand and manufacture to give an even shade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</si>
  <si>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</si>
  <si>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</si>
  <si>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</si>
  <si>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</si>
  <si>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</si>
  <si>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NEW TECHNOLOGIES AND MATERIALS</t>
  </si>
  <si>
    <t>cum</t>
  </si>
  <si>
    <t>sqm</t>
  </si>
  <si>
    <t>metre</t>
  </si>
  <si>
    <t>kg</t>
  </si>
  <si>
    <t>CEMENT CONCRETE (CAST IN SITU)</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</si>
  <si>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</si>
  <si>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</si>
  <si>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</si>
  <si>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Dismantling and Demolishing</t>
  </si>
  <si>
    <t>Carriage of Materials</t>
  </si>
  <si>
    <t>By Mechanical Transport including loading,unloading and stacking</t>
  </si>
  <si>
    <t>Lime, moorum, building rubbish Lead - 3 km</t>
  </si>
  <si>
    <t>Earth Lead - 3 km</t>
  </si>
  <si>
    <t>Bricks Lead - 3 km</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</si>
  <si>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</si>
  <si>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</si>
  <si>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</si>
  <si>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</si>
  <si>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</si>
  <si>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Clearing jungle including uprooting of rank vegetation, grass, brush wood, trees and saplings of girth up to 30 cm measured at a height of 1 m above ground level and removal of rubbish up to a distance of 50 m outside the periphery of the area cleared.</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</si>
  <si>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</si>
  <si>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</si>
  <si>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1:2:4 (1 Cement : 2 coarse sand (zone-III) derived from natural sources : 4 graded stone aggregate 20 mm nominal size derived from natural sources)</t>
  </si>
  <si>
    <t>Providing and laying damp-proof course 50mm thick with cement concrete 1:2:4 (1 cement : 2 coarse sand (zone-III) derived from natural sources : 4 graded stone aggregate 20mm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</si>
  <si>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</si>
  <si>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</si>
  <si>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</si>
  <si>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Foundations, footings, bases of columns, etc. for mass concrete</t>
  </si>
  <si>
    <t>Columns, Pillars, Piers, Abutments, Posts and Struts</t>
  </si>
  <si>
    <t>Small lintels not exceeding 1.5 m clear span, moulding as in cornices, window sills, string courses, bands, copings, bed plates, anchor blocks and the like</t>
  </si>
  <si>
    <t>Steel reinforcement for R.C.C. work including straightening, cutting, bending, placing in position and binding all complete upto plinth level.</t>
  </si>
  <si>
    <t>Add for plaster drip course/ groove in plastered surface or moulding to R.C.C. projections.</t>
  </si>
  <si>
    <t>Brick work with common burnt clay F.P.S. (non modular) bricks of class designation 7.5 in foundation and plinth in:</t>
  </si>
  <si>
    <t>Structural steel work in single section, fixed with or without connecting plate, including cutting, hoisting, fixing in position and applying a priming coat of approved steel primer all complete.</t>
  </si>
  <si>
    <t>Structural steel work riveted, bolted or welded in built up sections, trusses and framed work, including cutting, hoisting, fixing in position and applying a priming coat of approved steel primer all complete.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</si>
  <si>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</si>
  <si>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</si>
  <si>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Finishing walls with Premium Acrylic Smooth exterior paint with Silicone additives of required shade:</t>
  </si>
  <si>
    <t>New work (Two or more coats applied @ 1.43 ltr/10 sqm over and including priming coat of exterior primer applied @ 2.20 kg/10 sqm)</t>
  </si>
  <si>
    <t>Providing and fixing concertina coil fencing with punched tape concertina coil 600 mm dia 10 metre openable length ( total length 90 m), having 50 nos rounds per 6 metre length, upto 3 m height of wall with existing angle iron 'Y' shaped placed 2.4m or 3.00 m apart and with 9 horizontal R.B.T. reinforced barbed wire, stud tied with G.I. staples and G.I. clips to retain horizontal, including necessary bolts or G.I. barbed wire tied to angle iron, all complete as per direction of Engineer-in-charge, with reinforced barbed tape(R.B.T.) / Spring core (2.5mm thick) wire of high tensile strength of 165 kg/ sq.mm with tape (0.52 mm thick) and weight 43.478 gm/ metre (cost of M.S. angle, C.C. blocks shall be paid separately)</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</si>
  <si>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</si>
  <si>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1000 Nos</t>
  </si>
  <si>
    <t>Tender Inviting Authority: DOIP, IIT Kanpur</t>
  </si>
  <si>
    <t>Name of Work: Construction and repairing works of Institute Boundary Wall and increasing the height of the wall wherever required at IIT Kanpur</t>
  </si>
  <si>
    <t>NIT No:  Civil/22/08/2023-1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</si>
</sst>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sz val="12"/>
      <color indexed="8"/>
      <name val="Calibri"/>
      <family val="2"/>
    </font>
    <font>
      <sz val="12"/>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hair"/>
      <right style="hair"/>
      <top style="hair"/>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7" fillId="0" borderId="0"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23" fillId="0" borderId="17" xfId="56" applyNumberFormat="1" applyFont="1" applyFill="1" applyBorder="1" applyAlignment="1">
      <alignment horizontal="center" vertical="top" wrapText="1"/>
      <protection/>
    </xf>
    <xf numFmtId="0" fontId="65" fillId="0" borderId="17" xfId="0" applyFont="1" applyFill="1" applyBorder="1" applyAlignment="1">
      <alignment horizontal="center" vertical="center"/>
    </xf>
    <xf numFmtId="0" fontId="25" fillId="0" borderId="17" xfId="0" applyFont="1" applyFill="1" applyBorder="1" applyAlignment="1">
      <alignment horizontal="justify" vertical="top" wrapText="1"/>
    </xf>
    <xf numFmtId="0" fontId="66" fillId="0" borderId="17" xfId="0" applyFont="1" applyFill="1" applyBorder="1" applyAlignment="1">
      <alignment horizontal="justify" vertical="justify" wrapText="1"/>
    </xf>
    <xf numFmtId="0" fontId="27" fillId="0" borderId="17" xfId="0" applyFont="1" applyFill="1" applyBorder="1" applyAlignment="1">
      <alignment horizontal="justify" vertical="top" wrapText="1"/>
    </xf>
    <xf numFmtId="0" fontId="25" fillId="0" borderId="17" xfId="0" applyFont="1" applyFill="1" applyBorder="1" applyAlignment="1">
      <alignment vertical="top" wrapText="1"/>
    </xf>
    <xf numFmtId="0" fontId="25" fillId="0" borderId="17" xfId="0" applyFont="1" applyFill="1" applyBorder="1" applyAlignment="1">
      <alignment horizontal="left" wrapText="1"/>
    </xf>
    <xf numFmtId="0" fontId="66" fillId="0" borderId="18" xfId="0" applyFont="1" applyFill="1" applyBorder="1" applyAlignment="1">
      <alignment horizontal="justify" vertical="justify" wrapText="1"/>
    </xf>
    <xf numFmtId="0" fontId="25" fillId="0" borderId="17" xfId="0" applyFont="1" applyFill="1" applyBorder="1" applyAlignment="1">
      <alignment horizontal="center" vertical="center"/>
    </xf>
    <xf numFmtId="2" fontId="25" fillId="0" borderId="17" xfId="0" applyNumberFormat="1" applyFont="1" applyFill="1" applyBorder="1" applyAlignment="1">
      <alignment horizontal="center" vertical="center"/>
    </xf>
    <xf numFmtId="2" fontId="66" fillId="0" borderId="17" xfId="0" applyNumberFormat="1" applyFont="1" applyFill="1" applyBorder="1" applyAlignment="1">
      <alignment horizontal="center" vertical="center"/>
    </xf>
    <xf numFmtId="2" fontId="26" fillId="0" borderId="17" xfId="0" applyNumberFormat="1" applyFont="1" applyFill="1" applyBorder="1" applyAlignment="1">
      <alignment horizontal="center" vertical="center"/>
    </xf>
    <xf numFmtId="2" fontId="28" fillId="0" borderId="17" xfId="56" applyNumberFormat="1" applyFont="1" applyFill="1" applyBorder="1" applyAlignment="1" applyProtection="1">
      <alignment horizontal="center" vertical="center"/>
      <protection locked="0"/>
    </xf>
    <xf numFmtId="2" fontId="29" fillId="0" borderId="17" xfId="59" applyNumberFormat="1" applyFont="1" applyFill="1" applyBorder="1" applyAlignment="1">
      <alignment horizontal="center" vertical="center"/>
      <protection/>
    </xf>
    <xf numFmtId="2" fontId="29" fillId="0" borderId="17" xfId="56" applyNumberFormat="1" applyFont="1" applyFill="1" applyBorder="1" applyAlignment="1">
      <alignment horizontal="center" vertical="center"/>
      <protection/>
    </xf>
    <xf numFmtId="2" fontId="28" fillId="33" borderId="17" xfId="56" applyNumberFormat="1" applyFont="1" applyFill="1" applyBorder="1" applyAlignment="1" applyProtection="1">
      <alignment horizontal="center" vertical="center"/>
      <protection locked="0"/>
    </xf>
    <xf numFmtId="2" fontId="28" fillId="0" borderId="17" xfId="56" applyNumberFormat="1" applyFont="1" applyFill="1" applyBorder="1" applyAlignment="1" applyProtection="1">
      <alignment horizontal="center" vertical="center" wrapText="1"/>
      <protection locked="0"/>
    </xf>
    <xf numFmtId="2" fontId="28" fillId="0" borderId="17" xfId="59" applyNumberFormat="1" applyFont="1" applyFill="1" applyBorder="1" applyAlignment="1">
      <alignment horizontal="center" vertical="center"/>
      <protection/>
    </xf>
    <xf numFmtId="2" fontId="28" fillId="0" borderId="17" xfId="58" applyNumberFormat="1" applyFont="1" applyFill="1" applyBorder="1" applyAlignment="1">
      <alignment horizontal="left" vertical="center"/>
      <protection/>
    </xf>
    <xf numFmtId="0" fontId="29" fillId="0" borderId="17" xfId="59" applyNumberFormat="1" applyFont="1" applyFill="1" applyBorder="1" applyAlignment="1">
      <alignment horizontal="left" vertical="center" wrapText="1"/>
      <protection/>
    </xf>
    <xf numFmtId="0" fontId="27" fillId="0" borderId="17" xfId="0" applyFont="1" applyFill="1" applyBorder="1" applyAlignment="1">
      <alignment horizontal="justify" vertical="top" wrapText="1"/>
    </xf>
    <xf numFmtId="0" fontId="28" fillId="0" borderId="19" xfId="59" applyNumberFormat="1" applyFont="1" applyFill="1" applyBorder="1" applyAlignment="1">
      <alignment horizontal="left" vertical="top"/>
      <protection/>
    </xf>
    <xf numFmtId="0" fontId="29" fillId="0" borderId="20" xfId="59" applyNumberFormat="1" applyFont="1" applyFill="1" applyBorder="1" applyAlignment="1">
      <alignment vertical="top"/>
      <protection/>
    </xf>
    <xf numFmtId="0" fontId="29" fillId="0" borderId="0" xfId="59" applyNumberFormat="1" applyFont="1" applyFill="1" applyBorder="1" applyAlignment="1">
      <alignment vertical="top"/>
      <protection/>
    </xf>
    <xf numFmtId="0" fontId="16" fillId="0" borderId="21" xfId="59" applyNumberFormat="1" applyFont="1" applyFill="1" applyBorder="1" applyAlignment="1">
      <alignment vertical="top"/>
      <protection/>
    </xf>
    <xf numFmtId="0" fontId="29" fillId="0" borderId="21" xfId="59" applyNumberFormat="1" applyFont="1" applyFill="1" applyBorder="1" applyAlignment="1">
      <alignment vertical="top"/>
      <protection/>
    </xf>
    <xf numFmtId="0" fontId="29" fillId="0" borderId="0" xfId="56" applyNumberFormat="1" applyFont="1" applyFill="1" applyAlignment="1">
      <alignment vertical="top"/>
      <protection/>
    </xf>
    <xf numFmtId="2" fontId="16" fillId="0" borderId="22" xfId="59" applyNumberFormat="1" applyFont="1" applyFill="1" applyBorder="1" applyAlignment="1">
      <alignment vertical="top"/>
      <protection/>
    </xf>
    <xf numFmtId="2" fontId="16" fillId="0" borderId="23" xfId="59" applyNumberFormat="1" applyFont="1" applyFill="1" applyBorder="1" applyAlignment="1">
      <alignment vertical="top"/>
      <protection/>
    </xf>
    <xf numFmtId="0" fontId="29" fillId="0" borderId="24" xfId="59" applyNumberFormat="1" applyFont="1" applyFill="1" applyBorder="1" applyAlignment="1">
      <alignment vertical="top" wrapText="1"/>
      <protection/>
    </xf>
    <xf numFmtId="0" fontId="4" fillId="0" borderId="17" xfId="0" applyFont="1" applyFill="1" applyBorder="1" applyAlignment="1">
      <alignment horizontal="center" vertical="top"/>
    </xf>
    <xf numFmtId="0" fontId="4" fillId="0" borderId="17" xfId="56" applyNumberFormat="1" applyFont="1" applyFill="1" applyBorder="1" applyAlignment="1">
      <alignment horizontal="center" vertical="top" wrapText="1"/>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7"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4" fillId="0" borderId="13" xfId="59" applyNumberFormat="1" applyFont="1" applyFill="1" applyBorder="1" applyAlignment="1">
      <alignment horizontal="center" vertical="top"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2266950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5"/>
  <sheetViews>
    <sheetView showGridLines="0" zoomScale="75" zoomScaleNormal="75" zoomScalePageLayoutView="0" workbookViewId="0" topLeftCell="A1">
      <selection activeCell="B20" sqref="B20"/>
    </sheetView>
  </sheetViews>
  <sheetFormatPr defaultColWidth="9.140625" defaultRowHeight="15"/>
  <cols>
    <col min="1" max="1" width="13.28125" style="1" customWidth="1"/>
    <col min="2" max="2" width="70.00390625" style="1" customWidth="1"/>
    <col min="3" max="3" width="7.0039062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7.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193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194</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195</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90">
      <c r="A8" s="11" t="s">
        <v>49</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24"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16">
        <v>1</v>
      </c>
      <c r="B12" s="16">
        <v>2</v>
      </c>
      <c r="C12" s="39">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2">
        <v>7</v>
      </c>
      <c r="BB12" s="42">
        <v>54</v>
      </c>
      <c r="BC12" s="42">
        <v>8</v>
      </c>
      <c r="IE12" s="18"/>
      <c r="IF12" s="18"/>
      <c r="IG12" s="18"/>
      <c r="IH12" s="18"/>
      <c r="II12" s="18"/>
    </row>
    <row r="13" spans="1:243" s="17" customFormat="1" ht="18">
      <c r="A13" s="42">
        <v>1</v>
      </c>
      <c r="B13" s="43" t="s">
        <v>71</v>
      </c>
      <c r="C13" s="41"/>
      <c r="D13" s="75"/>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7"/>
      <c r="IA13" s="17">
        <v>1</v>
      </c>
      <c r="IB13" s="17" t="s">
        <v>71</v>
      </c>
      <c r="IE13" s="18"/>
      <c r="IF13" s="18"/>
      <c r="IG13" s="18"/>
      <c r="IH13" s="18"/>
      <c r="II13" s="18"/>
    </row>
    <row r="14" spans="1:243" s="22" customFormat="1" ht="15.75">
      <c r="A14" s="73">
        <v>1.01</v>
      </c>
      <c r="B14" s="45" t="s">
        <v>160</v>
      </c>
      <c r="C14" s="44" t="s">
        <v>52</v>
      </c>
      <c r="D14" s="75"/>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7"/>
      <c r="IA14" s="22">
        <v>1.01</v>
      </c>
      <c r="IB14" s="22" t="s">
        <v>160</v>
      </c>
      <c r="IC14" s="22" t="s">
        <v>52</v>
      </c>
      <c r="IE14" s="23"/>
      <c r="IF14" s="23" t="s">
        <v>34</v>
      </c>
      <c r="IG14" s="23" t="s">
        <v>42</v>
      </c>
      <c r="IH14" s="23">
        <v>10</v>
      </c>
      <c r="II14" s="23" t="s">
        <v>36</v>
      </c>
    </row>
    <row r="15" spans="1:243" s="22" customFormat="1" ht="31.5">
      <c r="A15" s="74">
        <v>1.02</v>
      </c>
      <c r="B15" s="45" t="s">
        <v>161</v>
      </c>
      <c r="C15" s="44" t="s">
        <v>53</v>
      </c>
      <c r="D15" s="75"/>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7"/>
      <c r="IA15" s="22">
        <v>1.02</v>
      </c>
      <c r="IB15" s="22" t="s">
        <v>161</v>
      </c>
      <c r="IC15" s="22" t="s">
        <v>53</v>
      </c>
      <c r="IE15" s="23"/>
      <c r="IF15" s="23"/>
      <c r="IG15" s="23"/>
      <c r="IH15" s="23"/>
      <c r="II15" s="23"/>
    </row>
    <row r="16" spans="1:243" s="22" customFormat="1" ht="30">
      <c r="A16" s="73">
        <v>1.03</v>
      </c>
      <c r="B16" s="45" t="s">
        <v>162</v>
      </c>
      <c r="C16" s="44" t="s">
        <v>54</v>
      </c>
      <c r="D16" s="52">
        <v>50</v>
      </c>
      <c r="E16" s="51" t="s">
        <v>151</v>
      </c>
      <c r="F16" s="54">
        <v>159.45</v>
      </c>
      <c r="G16" s="55"/>
      <c r="H16" s="55"/>
      <c r="I16" s="56" t="s">
        <v>37</v>
      </c>
      <c r="J16" s="57">
        <f aca="true" t="shared" si="0" ref="J16:J73">IF(I16="Less(-)",-1,1)</f>
        <v>1</v>
      </c>
      <c r="K16" s="55" t="s">
        <v>38</v>
      </c>
      <c r="L16" s="55" t="s">
        <v>4</v>
      </c>
      <c r="M16" s="58"/>
      <c r="N16" s="55"/>
      <c r="O16" s="55"/>
      <c r="P16" s="59"/>
      <c r="Q16" s="55"/>
      <c r="R16" s="55"/>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aca="true" t="shared" si="1" ref="BA16:BA73">ROUND(total_amount_ba($B$2,$D$2,D16,F16,J16,K16,M16),0)</f>
        <v>7973</v>
      </c>
      <c r="BB16" s="61">
        <f aca="true" t="shared" si="2" ref="BB16:BB73">BA16+SUM(N16:AZ16)</f>
        <v>7973</v>
      </c>
      <c r="BC16" s="62" t="str">
        <f aca="true" t="shared" si="3" ref="BC16:BC73">SpellNumber(L16,BB16)</f>
        <v>INR  Seven Thousand Nine Hundred &amp; Seventy Three  Only</v>
      </c>
      <c r="IA16" s="22">
        <v>1.03</v>
      </c>
      <c r="IB16" s="22" t="s">
        <v>162</v>
      </c>
      <c r="IC16" s="22" t="s">
        <v>54</v>
      </c>
      <c r="ID16" s="22">
        <v>50</v>
      </c>
      <c r="IE16" s="23" t="s">
        <v>151</v>
      </c>
      <c r="IF16" s="23" t="s">
        <v>39</v>
      </c>
      <c r="IG16" s="23" t="s">
        <v>35</v>
      </c>
      <c r="IH16" s="23">
        <v>123.223</v>
      </c>
      <c r="II16" s="23" t="s">
        <v>36</v>
      </c>
    </row>
    <row r="17" spans="1:243" s="22" customFormat="1" ht="30">
      <c r="A17" s="74">
        <v>1.04</v>
      </c>
      <c r="B17" s="45" t="s">
        <v>163</v>
      </c>
      <c r="C17" s="44" t="s">
        <v>60</v>
      </c>
      <c r="D17" s="53">
        <v>1500</v>
      </c>
      <c r="E17" s="51" t="s">
        <v>151</v>
      </c>
      <c r="F17" s="54">
        <v>199.31</v>
      </c>
      <c r="G17" s="55"/>
      <c r="H17" s="55"/>
      <c r="I17" s="56" t="s">
        <v>37</v>
      </c>
      <c r="J17" s="57">
        <f t="shared" si="0"/>
        <v>1</v>
      </c>
      <c r="K17" s="55" t="s">
        <v>38</v>
      </c>
      <c r="L17" s="55" t="s">
        <v>4</v>
      </c>
      <c r="M17" s="58"/>
      <c r="N17" s="55"/>
      <c r="O17" s="55"/>
      <c r="P17" s="59"/>
      <c r="Q17" s="55"/>
      <c r="R17" s="55"/>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1"/>
        <v>298965</v>
      </c>
      <c r="BB17" s="61">
        <f t="shared" si="2"/>
        <v>298965</v>
      </c>
      <c r="BC17" s="62" t="str">
        <f t="shared" si="3"/>
        <v>INR  Two Lakh Ninety Eight Thousand Nine Hundred &amp; Sixty Five  Only</v>
      </c>
      <c r="IA17" s="22">
        <v>1.04</v>
      </c>
      <c r="IB17" s="22" t="s">
        <v>163</v>
      </c>
      <c r="IC17" s="22" t="s">
        <v>60</v>
      </c>
      <c r="ID17" s="22">
        <v>1500</v>
      </c>
      <c r="IE17" s="23" t="s">
        <v>151</v>
      </c>
      <c r="IF17" s="23" t="s">
        <v>43</v>
      </c>
      <c r="IG17" s="23" t="s">
        <v>44</v>
      </c>
      <c r="IH17" s="23">
        <v>10</v>
      </c>
      <c r="II17" s="23" t="s">
        <v>36</v>
      </c>
    </row>
    <row r="18" spans="1:243" s="22" customFormat="1" ht="15.75">
      <c r="A18" s="73">
        <v>1.05</v>
      </c>
      <c r="B18" s="45" t="s">
        <v>164</v>
      </c>
      <c r="C18" s="44" t="s">
        <v>55</v>
      </c>
      <c r="D18" s="53">
        <v>5</v>
      </c>
      <c r="E18" s="51" t="s">
        <v>192</v>
      </c>
      <c r="F18" s="54">
        <v>425.19</v>
      </c>
      <c r="G18" s="55"/>
      <c r="H18" s="55"/>
      <c r="I18" s="56" t="s">
        <v>37</v>
      </c>
      <c r="J18" s="57">
        <f t="shared" si="0"/>
        <v>1</v>
      </c>
      <c r="K18" s="55" t="s">
        <v>38</v>
      </c>
      <c r="L18" s="55" t="s">
        <v>4</v>
      </c>
      <c r="M18" s="58"/>
      <c r="N18" s="55"/>
      <c r="O18" s="55"/>
      <c r="P18" s="59"/>
      <c r="Q18" s="55"/>
      <c r="R18" s="55"/>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ROUND(total_amount_ba($B$2,$D$2,D18,F18,J18,K18,M18)/1000,0)</f>
        <v>2</v>
      </c>
      <c r="BB18" s="61">
        <f t="shared" si="2"/>
        <v>2</v>
      </c>
      <c r="BC18" s="62" t="str">
        <f t="shared" si="3"/>
        <v>INR  Two Only</v>
      </c>
      <c r="IA18" s="22">
        <v>1.05</v>
      </c>
      <c r="IB18" s="22" t="s">
        <v>164</v>
      </c>
      <c r="IC18" s="22" t="s">
        <v>55</v>
      </c>
      <c r="ID18" s="22">
        <v>5</v>
      </c>
      <c r="IE18" s="23" t="s">
        <v>192</v>
      </c>
      <c r="IF18" s="23" t="s">
        <v>40</v>
      </c>
      <c r="IG18" s="23" t="s">
        <v>41</v>
      </c>
      <c r="IH18" s="23">
        <v>213</v>
      </c>
      <c r="II18" s="23" t="s">
        <v>36</v>
      </c>
    </row>
    <row r="19" spans="1:243" s="22" customFormat="1" ht="15.75">
      <c r="A19" s="74">
        <v>1.06</v>
      </c>
      <c r="B19" s="45" t="s">
        <v>123</v>
      </c>
      <c r="C19" s="44" t="s">
        <v>61</v>
      </c>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7"/>
      <c r="IA19" s="22">
        <v>1.06</v>
      </c>
      <c r="IB19" s="22" t="s">
        <v>123</v>
      </c>
      <c r="IC19" s="22" t="s">
        <v>61</v>
      </c>
      <c r="IE19" s="23"/>
      <c r="IF19" s="23"/>
      <c r="IG19" s="23"/>
      <c r="IH19" s="23"/>
      <c r="II19" s="23"/>
    </row>
    <row r="20" spans="1:243" s="22" customFormat="1" ht="78.75">
      <c r="A20" s="73">
        <v>1.07</v>
      </c>
      <c r="B20" s="46" t="s">
        <v>165</v>
      </c>
      <c r="C20" s="44" t="s">
        <v>62</v>
      </c>
      <c r="D20" s="75"/>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7"/>
      <c r="IA20" s="22">
        <v>1.07</v>
      </c>
      <c r="IB20" s="22" t="s">
        <v>165</v>
      </c>
      <c r="IC20" s="22" t="s">
        <v>62</v>
      </c>
      <c r="IE20" s="23"/>
      <c r="IF20" s="23"/>
      <c r="IG20" s="23"/>
      <c r="IH20" s="23"/>
      <c r="II20" s="23"/>
    </row>
    <row r="21" spans="1:243" s="22" customFormat="1" ht="30">
      <c r="A21" s="74">
        <v>1.08</v>
      </c>
      <c r="B21" s="46" t="s">
        <v>124</v>
      </c>
      <c r="C21" s="44" t="s">
        <v>56</v>
      </c>
      <c r="D21" s="53">
        <v>330</v>
      </c>
      <c r="E21" s="51" t="s">
        <v>151</v>
      </c>
      <c r="F21" s="54">
        <v>180.14</v>
      </c>
      <c r="G21" s="55"/>
      <c r="H21" s="55"/>
      <c r="I21" s="56" t="s">
        <v>37</v>
      </c>
      <c r="J21" s="57">
        <f t="shared" si="0"/>
        <v>1</v>
      </c>
      <c r="K21" s="55" t="s">
        <v>38</v>
      </c>
      <c r="L21" s="55" t="s">
        <v>4</v>
      </c>
      <c r="M21" s="58"/>
      <c r="N21" s="55"/>
      <c r="O21" s="55"/>
      <c r="P21" s="59"/>
      <c r="Q21" s="55"/>
      <c r="R21" s="55"/>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1"/>
        <v>59446</v>
      </c>
      <c r="BB21" s="61">
        <f t="shared" si="2"/>
        <v>59446</v>
      </c>
      <c r="BC21" s="62" t="str">
        <f t="shared" si="3"/>
        <v>INR  Fifty Nine Thousand Four Hundred &amp; Forty Six  Only</v>
      </c>
      <c r="IA21" s="22">
        <v>1.08</v>
      </c>
      <c r="IB21" s="22" t="s">
        <v>124</v>
      </c>
      <c r="IC21" s="22" t="s">
        <v>56</v>
      </c>
      <c r="ID21" s="22">
        <v>330</v>
      </c>
      <c r="IE21" s="23" t="s">
        <v>151</v>
      </c>
      <c r="IF21" s="23"/>
      <c r="IG21" s="23"/>
      <c r="IH21" s="23"/>
      <c r="II21" s="23"/>
    </row>
    <row r="22" spans="1:243" s="22" customFormat="1" ht="126">
      <c r="A22" s="73">
        <v>1.09</v>
      </c>
      <c r="B22" s="46" t="s">
        <v>166</v>
      </c>
      <c r="C22" s="44" t="s">
        <v>63</v>
      </c>
      <c r="D22" s="75"/>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7"/>
      <c r="IA22" s="22">
        <v>1.09</v>
      </c>
      <c r="IB22" s="22" t="s">
        <v>166</v>
      </c>
      <c r="IC22" s="22" t="s">
        <v>63</v>
      </c>
      <c r="IE22" s="23"/>
      <c r="IF22" s="23"/>
      <c r="IG22" s="23"/>
      <c r="IH22" s="23"/>
      <c r="II22" s="23"/>
    </row>
    <row r="23" spans="1:243" s="22" customFormat="1" ht="15.75">
      <c r="A23" s="74">
        <v>1.1</v>
      </c>
      <c r="B23" s="46" t="s">
        <v>124</v>
      </c>
      <c r="C23" s="44" t="s">
        <v>57</v>
      </c>
      <c r="D23" s="75"/>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7"/>
      <c r="IA23" s="22">
        <v>1.1</v>
      </c>
      <c r="IB23" s="22" t="s">
        <v>124</v>
      </c>
      <c r="IC23" s="22" t="s">
        <v>57</v>
      </c>
      <c r="IE23" s="23"/>
      <c r="IF23" s="23"/>
      <c r="IG23" s="23"/>
      <c r="IH23" s="23"/>
      <c r="II23" s="23"/>
    </row>
    <row r="24" spans="1:243" s="22" customFormat="1" ht="31.5">
      <c r="A24" s="73">
        <v>1.11</v>
      </c>
      <c r="B24" s="46" t="s">
        <v>167</v>
      </c>
      <c r="C24" s="44" t="s">
        <v>64</v>
      </c>
      <c r="D24" s="53">
        <v>50</v>
      </c>
      <c r="E24" s="51" t="s">
        <v>153</v>
      </c>
      <c r="F24" s="54">
        <v>365.94</v>
      </c>
      <c r="G24" s="55"/>
      <c r="H24" s="55"/>
      <c r="I24" s="56" t="s">
        <v>37</v>
      </c>
      <c r="J24" s="57">
        <f t="shared" si="0"/>
        <v>1</v>
      </c>
      <c r="K24" s="55" t="s">
        <v>38</v>
      </c>
      <c r="L24" s="55" t="s">
        <v>4</v>
      </c>
      <c r="M24" s="58"/>
      <c r="N24" s="55"/>
      <c r="O24" s="55"/>
      <c r="P24" s="59"/>
      <c r="Q24" s="55"/>
      <c r="R24" s="55"/>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0">
        <f t="shared" si="1"/>
        <v>18297</v>
      </c>
      <c r="BB24" s="61">
        <f t="shared" si="2"/>
        <v>18297</v>
      </c>
      <c r="BC24" s="62" t="str">
        <f t="shared" si="3"/>
        <v>INR  Eighteen Thousand Two Hundred &amp; Ninety Seven  Only</v>
      </c>
      <c r="IA24" s="22">
        <v>1.11</v>
      </c>
      <c r="IB24" s="22" t="s">
        <v>167</v>
      </c>
      <c r="IC24" s="22" t="s">
        <v>64</v>
      </c>
      <c r="ID24" s="22">
        <v>50</v>
      </c>
      <c r="IE24" s="23" t="s">
        <v>153</v>
      </c>
      <c r="IF24" s="23"/>
      <c r="IG24" s="23"/>
      <c r="IH24" s="23"/>
      <c r="II24" s="23"/>
    </row>
    <row r="25" spans="1:243" s="22" customFormat="1" ht="78.75">
      <c r="A25" s="74">
        <v>1.12</v>
      </c>
      <c r="B25" s="47" t="s">
        <v>168</v>
      </c>
      <c r="C25" s="44" t="s">
        <v>65</v>
      </c>
      <c r="D25" s="53">
        <v>55</v>
      </c>
      <c r="E25" s="51" t="s">
        <v>151</v>
      </c>
      <c r="F25" s="54">
        <v>222.67</v>
      </c>
      <c r="G25" s="55"/>
      <c r="H25" s="55"/>
      <c r="I25" s="56" t="s">
        <v>37</v>
      </c>
      <c r="J25" s="57">
        <f t="shared" si="0"/>
        <v>1</v>
      </c>
      <c r="K25" s="55" t="s">
        <v>38</v>
      </c>
      <c r="L25" s="55" t="s">
        <v>4</v>
      </c>
      <c r="M25" s="58"/>
      <c r="N25" s="55"/>
      <c r="O25" s="55"/>
      <c r="P25" s="59"/>
      <c r="Q25" s="55"/>
      <c r="R25" s="55"/>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0">
        <f t="shared" si="1"/>
        <v>12247</v>
      </c>
      <c r="BB25" s="61">
        <f t="shared" si="2"/>
        <v>12247</v>
      </c>
      <c r="BC25" s="62" t="str">
        <f t="shared" si="3"/>
        <v>INR  Twelve Thousand Two Hundred &amp; Forty Seven  Only</v>
      </c>
      <c r="IA25" s="22">
        <v>1.12</v>
      </c>
      <c r="IB25" s="22" t="s">
        <v>168</v>
      </c>
      <c r="IC25" s="22" t="s">
        <v>65</v>
      </c>
      <c r="ID25" s="22">
        <v>55</v>
      </c>
      <c r="IE25" s="23" t="s">
        <v>151</v>
      </c>
      <c r="IF25" s="23"/>
      <c r="IG25" s="23"/>
      <c r="IH25" s="23"/>
      <c r="II25" s="23"/>
    </row>
    <row r="26" spans="1:243" s="22" customFormat="1" ht="47.25">
      <c r="A26" s="73">
        <v>1.13</v>
      </c>
      <c r="B26" s="63" t="s">
        <v>169</v>
      </c>
      <c r="C26" s="44" t="s">
        <v>66</v>
      </c>
      <c r="D26" s="75"/>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7"/>
      <c r="IA26" s="22">
        <v>1.13</v>
      </c>
      <c r="IB26" s="22" t="s">
        <v>169</v>
      </c>
      <c r="IC26" s="22" t="s">
        <v>66</v>
      </c>
      <c r="IE26" s="23"/>
      <c r="IF26" s="23"/>
      <c r="IG26" s="23"/>
      <c r="IH26" s="23"/>
      <c r="II26" s="23"/>
    </row>
    <row r="27" spans="1:243" s="22" customFormat="1" ht="30">
      <c r="A27" s="74">
        <v>1.14</v>
      </c>
      <c r="B27" s="63" t="s">
        <v>124</v>
      </c>
      <c r="C27" s="44" t="s">
        <v>67</v>
      </c>
      <c r="D27" s="53">
        <v>1095</v>
      </c>
      <c r="E27" s="51" t="s">
        <v>152</v>
      </c>
      <c r="F27" s="54">
        <v>24.68</v>
      </c>
      <c r="G27" s="55"/>
      <c r="H27" s="55"/>
      <c r="I27" s="56" t="s">
        <v>37</v>
      </c>
      <c r="J27" s="57">
        <f t="shared" si="0"/>
        <v>1</v>
      </c>
      <c r="K27" s="55" t="s">
        <v>38</v>
      </c>
      <c r="L27" s="55" t="s">
        <v>4</v>
      </c>
      <c r="M27" s="58"/>
      <c r="N27" s="55"/>
      <c r="O27" s="55"/>
      <c r="P27" s="59"/>
      <c r="Q27" s="55"/>
      <c r="R27" s="55"/>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0">
        <f t="shared" si="1"/>
        <v>27025</v>
      </c>
      <c r="BB27" s="61">
        <f t="shared" si="2"/>
        <v>27025</v>
      </c>
      <c r="BC27" s="62" t="str">
        <f t="shared" si="3"/>
        <v>INR  Twenty Seven Thousand  &amp;Twenty Five  Only</v>
      </c>
      <c r="IA27" s="22">
        <v>1.14</v>
      </c>
      <c r="IB27" s="22" t="s">
        <v>124</v>
      </c>
      <c r="IC27" s="22" t="s">
        <v>67</v>
      </c>
      <c r="ID27" s="22">
        <v>1095</v>
      </c>
      <c r="IE27" s="23" t="s">
        <v>152</v>
      </c>
      <c r="IF27" s="23"/>
      <c r="IG27" s="23"/>
      <c r="IH27" s="23"/>
      <c r="II27" s="23"/>
    </row>
    <row r="28" spans="1:243" s="22" customFormat="1" ht="78.75">
      <c r="A28" s="73">
        <v>1.15</v>
      </c>
      <c r="B28" s="63" t="s">
        <v>170</v>
      </c>
      <c r="C28" s="44" t="s">
        <v>68</v>
      </c>
      <c r="D28" s="53">
        <v>50</v>
      </c>
      <c r="E28" s="51" t="s">
        <v>152</v>
      </c>
      <c r="F28" s="54">
        <v>12.71</v>
      </c>
      <c r="G28" s="55"/>
      <c r="H28" s="55"/>
      <c r="I28" s="56" t="s">
        <v>37</v>
      </c>
      <c r="J28" s="57">
        <f t="shared" si="0"/>
        <v>1</v>
      </c>
      <c r="K28" s="55" t="s">
        <v>38</v>
      </c>
      <c r="L28" s="55" t="s">
        <v>4</v>
      </c>
      <c r="M28" s="58"/>
      <c r="N28" s="55"/>
      <c r="O28" s="55"/>
      <c r="P28" s="59"/>
      <c r="Q28" s="55"/>
      <c r="R28" s="55"/>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f t="shared" si="1"/>
        <v>636</v>
      </c>
      <c r="BB28" s="61">
        <f t="shared" si="2"/>
        <v>636</v>
      </c>
      <c r="BC28" s="62" t="str">
        <f t="shared" si="3"/>
        <v>INR  Six Hundred &amp; Thirty Six  Only</v>
      </c>
      <c r="IA28" s="22">
        <v>1.15</v>
      </c>
      <c r="IB28" s="22" t="s">
        <v>170</v>
      </c>
      <c r="IC28" s="22" t="s">
        <v>68</v>
      </c>
      <c r="ID28" s="22">
        <v>50</v>
      </c>
      <c r="IE28" s="23" t="s">
        <v>152</v>
      </c>
      <c r="IF28" s="23"/>
      <c r="IG28" s="23"/>
      <c r="IH28" s="23"/>
      <c r="II28" s="23"/>
    </row>
    <row r="29" spans="1:243" s="22" customFormat="1" ht="15.75">
      <c r="A29" s="74">
        <v>1.16</v>
      </c>
      <c r="B29" s="63" t="s">
        <v>155</v>
      </c>
      <c r="C29" s="44" t="s">
        <v>69</v>
      </c>
      <c r="D29" s="75"/>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7"/>
      <c r="IA29" s="22">
        <v>1.16</v>
      </c>
      <c r="IB29" s="22" t="s">
        <v>155</v>
      </c>
      <c r="IC29" s="22" t="s">
        <v>69</v>
      </c>
      <c r="IE29" s="23"/>
      <c r="IF29" s="23"/>
      <c r="IG29" s="23"/>
      <c r="IH29" s="23"/>
      <c r="II29" s="23"/>
    </row>
    <row r="30" spans="1:243" s="22" customFormat="1" ht="47.25">
      <c r="A30" s="73">
        <v>1.17</v>
      </c>
      <c r="B30" s="63" t="s">
        <v>125</v>
      </c>
      <c r="C30" s="44" t="s">
        <v>70</v>
      </c>
      <c r="D30" s="75"/>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7"/>
      <c r="IA30" s="22">
        <v>1.17</v>
      </c>
      <c r="IB30" s="22" t="s">
        <v>125</v>
      </c>
      <c r="IC30" s="22" t="s">
        <v>70</v>
      </c>
      <c r="IE30" s="23"/>
      <c r="IF30" s="23"/>
      <c r="IG30" s="23"/>
      <c r="IH30" s="23"/>
      <c r="II30" s="23"/>
    </row>
    <row r="31" spans="1:243" s="22" customFormat="1" ht="47.25">
      <c r="A31" s="74">
        <v>1.18</v>
      </c>
      <c r="B31" s="45" t="s">
        <v>171</v>
      </c>
      <c r="C31" s="44" t="s">
        <v>58</v>
      </c>
      <c r="D31" s="53">
        <v>36.5</v>
      </c>
      <c r="E31" s="51" t="s">
        <v>151</v>
      </c>
      <c r="F31" s="54">
        <v>5546.73</v>
      </c>
      <c r="G31" s="55"/>
      <c r="H31" s="55"/>
      <c r="I31" s="56" t="s">
        <v>37</v>
      </c>
      <c r="J31" s="57">
        <f t="shared" si="0"/>
        <v>1</v>
      </c>
      <c r="K31" s="55" t="s">
        <v>38</v>
      </c>
      <c r="L31" s="55" t="s">
        <v>4</v>
      </c>
      <c r="M31" s="58"/>
      <c r="N31" s="55"/>
      <c r="O31" s="55"/>
      <c r="P31" s="59"/>
      <c r="Q31" s="55"/>
      <c r="R31" s="55"/>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0">
        <f t="shared" si="1"/>
        <v>202456</v>
      </c>
      <c r="BB31" s="61">
        <f t="shared" si="2"/>
        <v>202456</v>
      </c>
      <c r="BC31" s="62" t="str">
        <f t="shared" si="3"/>
        <v>INR  Two Lakh Two Thousand Four Hundred &amp; Fifty Six  Only</v>
      </c>
      <c r="IA31" s="22">
        <v>1.18</v>
      </c>
      <c r="IB31" s="22" t="s">
        <v>171</v>
      </c>
      <c r="IC31" s="22" t="s">
        <v>58</v>
      </c>
      <c r="ID31" s="22">
        <v>36.5</v>
      </c>
      <c r="IE31" s="23" t="s">
        <v>151</v>
      </c>
      <c r="IF31" s="23"/>
      <c r="IG31" s="23"/>
      <c r="IH31" s="23"/>
      <c r="II31" s="23"/>
    </row>
    <row r="32" spans="1:243" s="22" customFormat="1" ht="110.25">
      <c r="A32" s="73">
        <v>1.19</v>
      </c>
      <c r="B32" s="45" t="s">
        <v>172</v>
      </c>
      <c r="C32" s="44" t="s">
        <v>72</v>
      </c>
      <c r="D32" s="75"/>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7"/>
      <c r="IA32" s="22">
        <v>1.19</v>
      </c>
      <c r="IB32" s="22" t="s">
        <v>172</v>
      </c>
      <c r="IC32" s="22" t="s">
        <v>72</v>
      </c>
      <c r="IE32" s="23"/>
      <c r="IF32" s="23"/>
      <c r="IG32" s="23"/>
      <c r="IH32" s="23"/>
      <c r="II32" s="23"/>
    </row>
    <row r="33" spans="1:243" s="22" customFormat="1" ht="47.25">
      <c r="A33" s="74">
        <v>1.2</v>
      </c>
      <c r="B33" s="45" t="s">
        <v>173</v>
      </c>
      <c r="C33" s="44" t="s">
        <v>73</v>
      </c>
      <c r="D33" s="53">
        <v>51</v>
      </c>
      <c r="E33" s="51" t="s">
        <v>151</v>
      </c>
      <c r="F33" s="54">
        <v>8220.25</v>
      </c>
      <c r="G33" s="55"/>
      <c r="H33" s="55"/>
      <c r="I33" s="56" t="s">
        <v>37</v>
      </c>
      <c r="J33" s="57">
        <f t="shared" si="0"/>
        <v>1</v>
      </c>
      <c r="K33" s="55" t="s">
        <v>38</v>
      </c>
      <c r="L33" s="55" t="s">
        <v>4</v>
      </c>
      <c r="M33" s="58"/>
      <c r="N33" s="55"/>
      <c r="O33" s="55"/>
      <c r="P33" s="59"/>
      <c r="Q33" s="55"/>
      <c r="R33" s="55"/>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0">
        <f t="shared" si="1"/>
        <v>419233</v>
      </c>
      <c r="BB33" s="61">
        <f t="shared" si="2"/>
        <v>419233</v>
      </c>
      <c r="BC33" s="62" t="str">
        <f t="shared" si="3"/>
        <v>INR  Four Lakh Nineteen Thousand Two Hundred &amp; Thirty Three  Only</v>
      </c>
      <c r="IA33" s="22">
        <v>1.2</v>
      </c>
      <c r="IB33" s="22" t="s">
        <v>173</v>
      </c>
      <c r="IC33" s="22" t="s">
        <v>73</v>
      </c>
      <c r="ID33" s="22">
        <v>51</v>
      </c>
      <c r="IE33" s="23" t="s">
        <v>151</v>
      </c>
      <c r="IF33" s="23"/>
      <c r="IG33" s="23"/>
      <c r="IH33" s="23"/>
      <c r="II33" s="23"/>
    </row>
    <row r="34" spans="1:243" s="22" customFormat="1" ht="63">
      <c r="A34" s="73">
        <v>1.21</v>
      </c>
      <c r="B34" s="45" t="s">
        <v>174</v>
      </c>
      <c r="C34" s="44" t="s">
        <v>74</v>
      </c>
      <c r="D34" s="52">
        <v>84</v>
      </c>
      <c r="E34" s="51" t="s">
        <v>152</v>
      </c>
      <c r="F34" s="54">
        <v>396.54</v>
      </c>
      <c r="G34" s="55"/>
      <c r="H34" s="55"/>
      <c r="I34" s="56" t="s">
        <v>37</v>
      </c>
      <c r="J34" s="57">
        <f t="shared" si="0"/>
        <v>1</v>
      </c>
      <c r="K34" s="55" t="s">
        <v>38</v>
      </c>
      <c r="L34" s="55" t="s">
        <v>4</v>
      </c>
      <c r="M34" s="58"/>
      <c r="N34" s="55"/>
      <c r="O34" s="55"/>
      <c r="P34" s="59"/>
      <c r="Q34" s="55"/>
      <c r="R34" s="55"/>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60">
        <f t="shared" si="1"/>
        <v>33309</v>
      </c>
      <c r="BB34" s="61">
        <f t="shared" si="2"/>
        <v>33309</v>
      </c>
      <c r="BC34" s="62" t="str">
        <f t="shared" si="3"/>
        <v>INR  Thirty Three Thousand Three Hundred &amp; Nine  Only</v>
      </c>
      <c r="IA34" s="22">
        <v>1.21</v>
      </c>
      <c r="IB34" s="22" t="s">
        <v>174</v>
      </c>
      <c r="IC34" s="22" t="s">
        <v>74</v>
      </c>
      <c r="ID34" s="22">
        <v>84</v>
      </c>
      <c r="IE34" s="23" t="s">
        <v>152</v>
      </c>
      <c r="IF34" s="23"/>
      <c r="IG34" s="23"/>
      <c r="IH34" s="23"/>
      <c r="II34" s="23"/>
    </row>
    <row r="35" spans="1:243" s="22" customFormat="1" ht="78.75">
      <c r="A35" s="74">
        <v>1.22</v>
      </c>
      <c r="B35" s="45" t="s">
        <v>175</v>
      </c>
      <c r="C35" s="44" t="s">
        <v>75</v>
      </c>
      <c r="D35" s="52">
        <v>84</v>
      </c>
      <c r="E35" s="51" t="s">
        <v>152</v>
      </c>
      <c r="F35" s="54">
        <v>99.82</v>
      </c>
      <c r="G35" s="55"/>
      <c r="H35" s="55"/>
      <c r="I35" s="56" t="s">
        <v>37</v>
      </c>
      <c r="J35" s="57">
        <f t="shared" si="0"/>
        <v>1</v>
      </c>
      <c r="K35" s="55" t="s">
        <v>38</v>
      </c>
      <c r="L35" s="55" t="s">
        <v>4</v>
      </c>
      <c r="M35" s="58"/>
      <c r="N35" s="55"/>
      <c r="O35" s="55"/>
      <c r="P35" s="59"/>
      <c r="Q35" s="55"/>
      <c r="R35" s="55"/>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0">
        <f t="shared" si="1"/>
        <v>8385</v>
      </c>
      <c r="BB35" s="61">
        <f t="shared" si="2"/>
        <v>8385</v>
      </c>
      <c r="BC35" s="62" t="str">
        <f t="shared" si="3"/>
        <v>INR  Eight Thousand Three Hundred &amp; Eighty Five  Only</v>
      </c>
      <c r="IA35" s="22">
        <v>1.22</v>
      </c>
      <c r="IB35" s="22" t="s">
        <v>175</v>
      </c>
      <c r="IC35" s="22" t="s">
        <v>75</v>
      </c>
      <c r="ID35" s="22">
        <v>84</v>
      </c>
      <c r="IE35" s="23" t="s">
        <v>152</v>
      </c>
      <c r="IF35" s="23"/>
      <c r="IG35" s="23"/>
      <c r="IH35" s="23"/>
      <c r="II35" s="23"/>
    </row>
    <row r="36" spans="1:243" s="22" customFormat="1" ht="15.75">
      <c r="A36" s="73">
        <v>1.23</v>
      </c>
      <c r="B36" s="45" t="s">
        <v>126</v>
      </c>
      <c r="C36" s="44" t="s">
        <v>76</v>
      </c>
      <c r="D36" s="75"/>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7"/>
      <c r="IA36" s="22">
        <v>1.23</v>
      </c>
      <c r="IB36" s="22" t="s">
        <v>126</v>
      </c>
      <c r="IC36" s="22" t="s">
        <v>76</v>
      </c>
      <c r="IE36" s="23"/>
      <c r="IF36" s="23"/>
      <c r="IG36" s="23"/>
      <c r="IH36" s="23"/>
      <c r="II36" s="23"/>
    </row>
    <row r="37" spans="1:243" s="22" customFormat="1" ht="50.25" customHeight="1">
      <c r="A37" s="74">
        <v>1.24</v>
      </c>
      <c r="B37" s="46" t="s">
        <v>156</v>
      </c>
      <c r="C37" s="44" t="s">
        <v>77</v>
      </c>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7"/>
      <c r="IA37" s="22">
        <v>1.24</v>
      </c>
      <c r="IB37" s="22" t="s">
        <v>156</v>
      </c>
      <c r="IC37" s="22" t="s">
        <v>77</v>
      </c>
      <c r="IE37" s="23"/>
      <c r="IF37" s="23"/>
      <c r="IG37" s="23"/>
      <c r="IH37" s="23"/>
      <c r="II37" s="23"/>
    </row>
    <row r="38" spans="1:243" s="22" customFormat="1" ht="47.25">
      <c r="A38" s="73">
        <v>1.25</v>
      </c>
      <c r="B38" s="48" t="s">
        <v>157</v>
      </c>
      <c r="C38" s="44" t="s">
        <v>78</v>
      </c>
      <c r="D38" s="53">
        <v>2</v>
      </c>
      <c r="E38" s="51" t="s">
        <v>151</v>
      </c>
      <c r="F38" s="54">
        <v>7333.8</v>
      </c>
      <c r="G38" s="55"/>
      <c r="H38" s="55"/>
      <c r="I38" s="56" t="s">
        <v>37</v>
      </c>
      <c r="J38" s="57">
        <f t="shared" si="0"/>
        <v>1</v>
      </c>
      <c r="K38" s="55" t="s">
        <v>38</v>
      </c>
      <c r="L38" s="55" t="s">
        <v>4</v>
      </c>
      <c r="M38" s="58"/>
      <c r="N38" s="55"/>
      <c r="O38" s="55"/>
      <c r="P38" s="59"/>
      <c r="Q38" s="55"/>
      <c r="R38" s="55"/>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60">
        <f t="shared" si="1"/>
        <v>14668</v>
      </c>
      <c r="BB38" s="61">
        <f t="shared" si="2"/>
        <v>14668</v>
      </c>
      <c r="BC38" s="62" t="str">
        <f t="shared" si="3"/>
        <v>INR  Fourteen Thousand Six Hundred &amp; Sixty Eight  Only</v>
      </c>
      <c r="IA38" s="22">
        <v>1.25</v>
      </c>
      <c r="IB38" s="22" t="s">
        <v>157</v>
      </c>
      <c r="IC38" s="22" t="s">
        <v>78</v>
      </c>
      <c r="ID38" s="22">
        <v>2</v>
      </c>
      <c r="IE38" s="23" t="s">
        <v>151</v>
      </c>
      <c r="IF38" s="23"/>
      <c r="IG38" s="23"/>
      <c r="IH38" s="23"/>
      <c r="II38" s="23"/>
    </row>
    <row r="39" spans="1:243" s="22" customFormat="1" ht="94.5">
      <c r="A39" s="74">
        <v>1.26</v>
      </c>
      <c r="B39" s="48" t="s">
        <v>176</v>
      </c>
      <c r="C39" s="44" t="s">
        <v>79</v>
      </c>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7"/>
      <c r="IA39" s="22">
        <v>1.26</v>
      </c>
      <c r="IB39" s="22" t="s">
        <v>176</v>
      </c>
      <c r="IC39" s="22" t="s">
        <v>79</v>
      </c>
      <c r="IE39" s="23"/>
      <c r="IF39" s="23"/>
      <c r="IG39" s="23"/>
      <c r="IH39" s="23"/>
      <c r="II39" s="23"/>
    </row>
    <row r="40" spans="1:243" s="22" customFormat="1" ht="47.25">
      <c r="A40" s="73">
        <v>1.27</v>
      </c>
      <c r="B40" s="46" t="s">
        <v>177</v>
      </c>
      <c r="C40" s="44" t="s">
        <v>80</v>
      </c>
      <c r="D40" s="53">
        <v>1</v>
      </c>
      <c r="E40" s="51" t="s">
        <v>151</v>
      </c>
      <c r="F40" s="54">
        <v>8930.34</v>
      </c>
      <c r="G40" s="55"/>
      <c r="H40" s="55"/>
      <c r="I40" s="56" t="s">
        <v>37</v>
      </c>
      <c r="J40" s="57">
        <f t="shared" si="0"/>
        <v>1</v>
      </c>
      <c r="K40" s="55" t="s">
        <v>38</v>
      </c>
      <c r="L40" s="55" t="s">
        <v>4</v>
      </c>
      <c r="M40" s="58"/>
      <c r="N40" s="55"/>
      <c r="O40" s="55"/>
      <c r="P40" s="59"/>
      <c r="Q40" s="55"/>
      <c r="R40" s="55"/>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0">
        <f t="shared" si="1"/>
        <v>8930</v>
      </c>
      <c r="BB40" s="61">
        <f t="shared" si="2"/>
        <v>8930</v>
      </c>
      <c r="BC40" s="62" t="str">
        <f t="shared" si="3"/>
        <v>INR  Eight Thousand Nine Hundred &amp; Thirty  Only</v>
      </c>
      <c r="IA40" s="22">
        <v>1.27</v>
      </c>
      <c r="IB40" s="22" t="s">
        <v>177</v>
      </c>
      <c r="IC40" s="22" t="s">
        <v>80</v>
      </c>
      <c r="ID40" s="22">
        <v>1</v>
      </c>
      <c r="IE40" s="23" t="s">
        <v>151</v>
      </c>
      <c r="IF40" s="23"/>
      <c r="IG40" s="23"/>
      <c r="IH40" s="23"/>
      <c r="II40" s="23"/>
    </row>
    <row r="41" spans="1:243" s="22" customFormat="1" ht="141.75" customHeight="1">
      <c r="A41" s="74">
        <v>1.28</v>
      </c>
      <c r="B41" s="46" t="s">
        <v>158</v>
      </c>
      <c r="C41" s="44" t="s">
        <v>81</v>
      </c>
      <c r="D41" s="52">
        <v>16</v>
      </c>
      <c r="E41" s="51" t="s">
        <v>151</v>
      </c>
      <c r="F41" s="54">
        <v>9398.77</v>
      </c>
      <c r="G41" s="55"/>
      <c r="H41" s="55"/>
      <c r="I41" s="56" t="s">
        <v>37</v>
      </c>
      <c r="J41" s="57">
        <f t="shared" si="0"/>
        <v>1</v>
      </c>
      <c r="K41" s="55" t="s">
        <v>38</v>
      </c>
      <c r="L41" s="55" t="s">
        <v>4</v>
      </c>
      <c r="M41" s="58"/>
      <c r="N41" s="55"/>
      <c r="O41" s="55"/>
      <c r="P41" s="59"/>
      <c r="Q41" s="55"/>
      <c r="R41" s="55"/>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0">
        <f t="shared" si="1"/>
        <v>150380</v>
      </c>
      <c r="BB41" s="61">
        <f t="shared" si="2"/>
        <v>150380</v>
      </c>
      <c r="BC41" s="62" t="str">
        <f t="shared" si="3"/>
        <v>INR  One Lakh Fifty Thousand Three Hundred &amp; Eighty  Only</v>
      </c>
      <c r="IA41" s="22">
        <v>1.28</v>
      </c>
      <c r="IB41" s="22" t="s">
        <v>158</v>
      </c>
      <c r="IC41" s="22" t="s">
        <v>81</v>
      </c>
      <c r="ID41" s="22">
        <v>16</v>
      </c>
      <c r="IE41" s="23" t="s">
        <v>151</v>
      </c>
      <c r="IF41" s="23"/>
      <c r="IG41" s="23"/>
      <c r="IH41" s="23"/>
      <c r="II41" s="23"/>
    </row>
    <row r="42" spans="1:243" s="22" customFormat="1" ht="31.5">
      <c r="A42" s="73">
        <v>1.29</v>
      </c>
      <c r="B42" s="46" t="s">
        <v>127</v>
      </c>
      <c r="C42" s="44" t="s">
        <v>82</v>
      </c>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7"/>
      <c r="IA42" s="22">
        <v>1.29</v>
      </c>
      <c r="IB42" s="22" t="s">
        <v>127</v>
      </c>
      <c r="IC42" s="22" t="s">
        <v>82</v>
      </c>
      <c r="IE42" s="23"/>
      <c r="IF42" s="23"/>
      <c r="IG42" s="23"/>
      <c r="IH42" s="23"/>
      <c r="II42" s="23"/>
    </row>
    <row r="43" spans="1:243" s="22" customFormat="1" ht="31.5">
      <c r="A43" s="74">
        <v>1.3</v>
      </c>
      <c r="B43" s="46" t="s">
        <v>178</v>
      </c>
      <c r="C43" s="44" t="s">
        <v>83</v>
      </c>
      <c r="D43" s="53">
        <v>5</v>
      </c>
      <c r="E43" s="51" t="s">
        <v>152</v>
      </c>
      <c r="F43" s="54">
        <v>270.01</v>
      </c>
      <c r="G43" s="55"/>
      <c r="H43" s="55"/>
      <c r="I43" s="56" t="s">
        <v>37</v>
      </c>
      <c r="J43" s="57">
        <f t="shared" si="0"/>
        <v>1</v>
      </c>
      <c r="K43" s="55" t="s">
        <v>38</v>
      </c>
      <c r="L43" s="55" t="s">
        <v>4</v>
      </c>
      <c r="M43" s="58"/>
      <c r="N43" s="55"/>
      <c r="O43" s="55"/>
      <c r="P43" s="59"/>
      <c r="Q43" s="55"/>
      <c r="R43" s="55"/>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0">
        <f t="shared" si="1"/>
        <v>1350</v>
      </c>
      <c r="BB43" s="61">
        <f t="shared" si="2"/>
        <v>1350</v>
      </c>
      <c r="BC43" s="62" t="str">
        <f t="shared" si="3"/>
        <v>INR  One Thousand Three Hundred &amp; Fifty  Only</v>
      </c>
      <c r="IA43" s="22">
        <v>1.3</v>
      </c>
      <c r="IB43" s="22" t="s">
        <v>178</v>
      </c>
      <c r="IC43" s="22" t="s">
        <v>83</v>
      </c>
      <c r="ID43" s="22">
        <v>5</v>
      </c>
      <c r="IE43" s="23" t="s">
        <v>152</v>
      </c>
      <c r="IF43" s="23"/>
      <c r="IG43" s="23"/>
      <c r="IH43" s="23"/>
      <c r="II43" s="23"/>
    </row>
    <row r="44" spans="1:243" s="22" customFormat="1" ht="30">
      <c r="A44" s="73">
        <v>1.31</v>
      </c>
      <c r="B44" s="46" t="s">
        <v>179</v>
      </c>
      <c r="C44" s="44" t="s">
        <v>84</v>
      </c>
      <c r="D44" s="53">
        <v>370</v>
      </c>
      <c r="E44" s="51" t="s">
        <v>152</v>
      </c>
      <c r="F44" s="54">
        <v>705.17</v>
      </c>
      <c r="G44" s="55"/>
      <c r="H44" s="55"/>
      <c r="I44" s="56" t="s">
        <v>37</v>
      </c>
      <c r="J44" s="57">
        <f t="shared" si="0"/>
        <v>1</v>
      </c>
      <c r="K44" s="55" t="s">
        <v>38</v>
      </c>
      <c r="L44" s="55" t="s">
        <v>4</v>
      </c>
      <c r="M44" s="58"/>
      <c r="N44" s="55"/>
      <c r="O44" s="55"/>
      <c r="P44" s="59"/>
      <c r="Q44" s="55"/>
      <c r="R44" s="55"/>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60">
        <f t="shared" si="1"/>
        <v>260913</v>
      </c>
      <c r="BB44" s="61">
        <f t="shared" si="2"/>
        <v>260913</v>
      </c>
      <c r="BC44" s="62" t="str">
        <f t="shared" si="3"/>
        <v>INR  Two Lakh Sixty Thousand Nine Hundred &amp; Thirteen  Only</v>
      </c>
      <c r="IA44" s="22">
        <v>1.31</v>
      </c>
      <c r="IB44" s="22" t="s">
        <v>179</v>
      </c>
      <c r="IC44" s="22" t="s">
        <v>84</v>
      </c>
      <c r="ID44" s="22">
        <v>370</v>
      </c>
      <c r="IE44" s="23" t="s">
        <v>152</v>
      </c>
      <c r="IF44" s="23"/>
      <c r="IG44" s="23"/>
      <c r="IH44" s="23"/>
      <c r="II44" s="23"/>
    </row>
    <row r="45" spans="1:243" s="22" customFormat="1" ht="47.25">
      <c r="A45" s="74">
        <v>1.32</v>
      </c>
      <c r="B45" s="46" t="s">
        <v>180</v>
      </c>
      <c r="C45" s="44" t="s">
        <v>85</v>
      </c>
      <c r="D45" s="53">
        <v>80</v>
      </c>
      <c r="E45" s="51" t="s">
        <v>152</v>
      </c>
      <c r="F45" s="54">
        <v>270.01</v>
      </c>
      <c r="G45" s="55"/>
      <c r="H45" s="55"/>
      <c r="I45" s="56" t="s">
        <v>37</v>
      </c>
      <c r="J45" s="57">
        <f t="shared" si="0"/>
        <v>1</v>
      </c>
      <c r="K45" s="55" t="s">
        <v>38</v>
      </c>
      <c r="L45" s="55" t="s">
        <v>4</v>
      </c>
      <c r="M45" s="58"/>
      <c r="N45" s="55"/>
      <c r="O45" s="55"/>
      <c r="P45" s="59"/>
      <c r="Q45" s="55"/>
      <c r="R45" s="55"/>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60">
        <f t="shared" si="1"/>
        <v>21601</v>
      </c>
      <c r="BB45" s="61">
        <f t="shared" si="2"/>
        <v>21601</v>
      </c>
      <c r="BC45" s="62" t="str">
        <f t="shared" si="3"/>
        <v>INR  Twenty One Thousand Six Hundred &amp; One  Only</v>
      </c>
      <c r="IA45" s="22">
        <v>1.32</v>
      </c>
      <c r="IB45" s="22" t="s">
        <v>180</v>
      </c>
      <c r="IC45" s="22" t="s">
        <v>85</v>
      </c>
      <c r="ID45" s="22">
        <v>80</v>
      </c>
      <c r="IE45" s="23" t="s">
        <v>152</v>
      </c>
      <c r="IF45" s="23"/>
      <c r="IG45" s="23"/>
      <c r="IH45" s="23"/>
      <c r="II45" s="23"/>
    </row>
    <row r="46" spans="1:243" s="22" customFormat="1" ht="47.25">
      <c r="A46" s="73">
        <v>1.33</v>
      </c>
      <c r="B46" s="46" t="s">
        <v>181</v>
      </c>
      <c r="C46" s="44" t="s">
        <v>86</v>
      </c>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7"/>
      <c r="IA46" s="22">
        <v>1.33</v>
      </c>
      <c r="IB46" s="22" t="s">
        <v>181</v>
      </c>
      <c r="IC46" s="22" t="s">
        <v>86</v>
      </c>
      <c r="IE46" s="23"/>
      <c r="IF46" s="23"/>
      <c r="IG46" s="23"/>
      <c r="IH46" s="23"/>
      <c r="II46" s="23"/>
    </row>
    <row r="47" spans="1:243" s="22" customFormat="1" ht="31.5">
      <c r="A47" s="74">
        <v>1.34</v>
      </c>
      <c r="B47" s="46" t="s">
        <v>128</v>
      </c>
      <c r="C47" s="44" t="s">
        <v>87</v>
      </c>
      <c r="D47" s="52">
        <v>1000</v>
      </c>
      <c r="E47" s="51" t="s">
        <v>154</v>
      </c>
      <c r="F47" s="54">
        <v>78.61</v>
      </c>
      <c r="G47" s="55"/>
      <c r="H47" s="55"/>
      <c r="I47" s="56" t="s">
        <v>37</v>
      </c>
      <c r="J47" s="57">
        <f t="shared" si="0"/>
        <v>1</v>
      </c>
      <c r="K47" s="55" t="s">
        <v>38</v>
      </c>
      <c r="L47" s="55" t="s">
        <v>4</v>
      </c>
      <c r="M47" s="58"/>
      <c r="N47" s="55"/>
      <c r="O47" s="55"/>
      <c r="P47" s="59"/>
      <c r="Q47" s="55"/>
      <c r="R47" s="55"/>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60">
        <f t="shared" si="1"/>
        <v>78610</v>
      </c>
      <c r="BB47" s="61">
        <f t="shared" si="2"/>
        <v>78610</v>
      </c>
      <c r="BC47" s="62" t="str">
        <f t="shared" si="3"/>
        <v>INR  Seventy Eight Thousand Six Hundred &amp; Ten  Only</v>
      </c>
      <c r="IA47" s="22">
        <v>1.34</v>
      </c>
      <c r="IB47" s="22" t="s">
        <v>128</v>
      </c>
      <c r="IC47" s="22" t="s">
        <v>87</v>
      </c>
      <c r="ID47" s="22">
        <v>1000</v>
      </c>
      <c r="IE47" s="23" t="s">
        <v>154</v>
      </c>
      <c r="IF47" s="23"/>
      <c r="IG47" s="23"/>
      <c r="IH47" s="23"/>
      <c r="II47" s="23"/>
    </row>
    <row r="48" spans="1:243" s="22" customFormat="1" ht="31.5">
      <c r="A48" s="73">
        <v>1.35</v>
      </c>
      <c r="B48" s="46" t="s">
        <v>182</v>
      </c>
      <c r="C48" s="44" t="s">
        <v>88</v>
      </c>
      <c r="D48" s="53">
        <v>200</v>
      </c>
      <c r="E48" s="51" t="s">
        <v>153</v>
      </c>
      <c r="F48" s="54">
        <v>56.73</v>
      </c>
      <c r="G48" s="55"/>
      <c r="H48" s="55"/>
      <c r="I48" s="56" t="s">
        <v>37</v>
      </c>
      <c r="J48" s="57">
        <f t="shared" si="0"/>
        <v>1</v>
      </c>
      <c r="K48" s="55" t="s">
        <v>38</v>
      </c>
      <c r="L48" s="55" t="s">
        <v>4</v>
      </c>
      <c r="M48" s="58"/>
      <c r="N48" s="55"/>
      <c r="O48" s="55"/>
      <c r="P48" s="59"/>
      <c r="Q48" s="55"/>
      <c r="R48" s="55"/>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60">
        <f t="shared" si="1"/>
        <v>11346</v>
      </c>
      <c r="BB48" s="61">
        <f t="shared" si="2"/>
        <v>11346</v>
      </c>
      <c r="BC48" s="62" t="str">
        <f t="shared" si="3"/>
        <v>INR  Eleven Thousand Three Hundred &amp; Forty Six  Only</v>
      </c>
      <c r="IA48" s="22">
        <v>1.35</v>
      </c>
      <c r="IB48" s="22" t="s">
        <v>182</v>
      </c>
      <c r="IC48" s="22" t="s">
        <v>88</v>
      </c>
      <c r="ID48" s="22">
        <v>200</v>
      </c>
      <c r="IE48" s="23" t="s">
        <v>153</v>
      </c>
      <c r="IF48" s="23"/>
      <c r="IG48" s="23"/>
      <c r="IH48" s="23"/>
      <c r="II48" s="23"/>
    </row>
    <row r="49" spans="1:243" s="22" customFormat="1" ht="15.75">
      <c r="A49" s="74">
        <v>1.36</v>
      </c>
      <c r="B49" s="46" t="s">
        <v>129</v>
      </c>
      <c r="C49" s="44" t="s">
        <v>89</v>
      </c>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7"/>
      <c r="IA49" s="22">
        <v>1.36</v>
      </c>
      <c r="IB49" s="22" t="s">
        <v>129</v>
      </c>
      <c r="IC49" s="22" t="s">
        <v>89</v>
      </c>
      <c r="IE49" s="23"/>
      <c r="IF49" s="23"/>
      <c r="IG49" s="23"/>
      <c r="IH49" s="23"/>
      <c r="II49" s="23"/>
    </row>
    <row r="50" spans="1:243" s="22" customFormat="1" ht="31.5">
      <c r="A50" s="73">
        <v>1.37</v>
      </c>
      <c r="B50" s="46" t="s">
        <v>183</v>
      </c>
      <c r="C50" s="44" t="s">
        <v>90</v>
      </c>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7"/>
      <c r="IA50" s="22">
        <v>1.37</v>
      </c>
      <c r="IB50" s="22" t="s">
        <v>183</v>
      </c>
      <c r="IC50" s="22" t="s">
        <v>90</v>
      </c>
      <c r="IE50" s="23"/>
      <c r="IF50" s="23"/>
      <c r="IG50" s="23"/>
      <c r="IH50" s="23"/>
      <c r="II50" s="23"/>
    </row>
    <row r="51" spans="1:243" s="22" customFormat="1" ht="30">
      <c r="A51" s="74">
        <v>1.38</v>
      </c>
      <c r="B51" s="46" t="s">
        <v>130</v>
      </c>
      <c r="C51" s="44" t="s">
        <v>91</v>
      </c>
      <c r="D51" s="53">
        <v>110</v>
      </c>
      <c r="E51" s="51" t="s">
        <v>151</v>
      </c>
      <c r="F51" s="54">
        <v>5838.01</v>
      </c>
      <c r="G51" s="55"/>
      <c r="H51" s="55"/>
      <c r="I51" s="56" t="s">
        <v>37</v>
      </c>
      <c r="J51" s="57">
        <f t="shared" si="0"/>
        <v>1</v>
      </c>
      <c r="K51" s="55" t="s">
        <v>38</v>
      </c>
      <c r="L51" s="55" t="s">
        <v>4</v>
      </c>
      <c r="M51" s="58"/>
      <c r="N51" s="55"/>
      <c r="O51" s="55"/>
      <c r="P51" s="59"/>
      <c r="Q51" s="55"/>
      <c r="R51" s="55"/>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60">
        <f t="shared" si="1"/>
        <v>642181</v>
      </c>
      <c r="BB51" s="61">
        <f t="shared" si="2"/>
        <v>642181</v>
      </c>
      <c r="BC51" s="62" t="str">
        <f t="shared" si="3"/>
        <v>INR  Six Lakh Forty Two Thousand One Hundred &amp; Eighty One  Only</v>
      </c>
      <c r="IA51" s="22">
        <v>1.38</v>
      </c>
      <c r="IB51" s="22" t="s">
        <v>130</v>
      </c>
      <c r="IC51" s="22" t="s">
        <v>91</v>
      </c>
      <c r="ID51" s="22">
        <v>110</v>
      </c>
      <c r="IE51" s="23" t="s">
        <v>151</v>
      </c>
      <c r="IF51" s="23"/>
      <c r="IG51" s="23"/>
      <c r="IH51" s="23"/>
      <c r="II51" s="23"/>
    </row>
    <row r="52" spans="1:243" s="22" customFormat="1" ht="47.25">
      <c r="A52" s="73">
        <v>1.39</v>
      </c>
      <c r="B52" s="46" t="s">
        <v>131</v>
      </c>
      <c r="C52" s="44" t="s">
        <v>92</v>
      </c>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7"/>
      <c r="IA52" s="22">
        <v>1.39</v>
      </c>
      <c r="IB52" s="22" t="s">
        <v>131</v>
      </c>
      <c r="IC52" s="22" t="s">
        <v>92</v>
      </c>
      <c r="IE52" s="23"/>
      <c r="IF52" s="23"/>
      <c r="IG52" s="23"/>
      <c r="IH52" s="23"/>
      <c r="II52" s="23"/>
    </row>
    <row r="53" spans="1:243" s="22" customFormat="1" ht="30">
      <c r="A53" s="74">
        <v>1.4</v>
      </c>
      <c r="B53" s="46" t="s">
        <v>130</v>
      </c>
      <c r="C53" s="44" t="s">
        <v>93</v>
      </c>
      <c r="D53" s="52">
        <v>235</v>
      </c>
      <c r="E53" s="51" t="s">
        <v>151</v>
      </c>
      <c r="F53" s="54">
        <v>7267.3</v>
      </c>
      <c r="G53" s="55"/>
      <c r="H53" s="55"/>
      <c r="I53" s="56" t="s">
        <v>37</v>
      </c>
      <c r="J53" s="57">
        <f t="shared" si="0"/>
        <v>1</v>
      </c>
      <c r="K53" s="55" t="s">
        <v>38</v>
      </c>
      <c r="L53" s="55" t="s">
        <v>4</v>
      </c>
      <c r="M53" s="58"/>
      <c r="N53" s="55"/>
      <c r="O53" s="55"/>
      <c r="P53" s="59"/>
      <c r="Q53" s="55"/>
      <c r="R53" s="55"/>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60">
        <f t="shared" si="1"/>
        <v>1707816</v>
      </c>
      <c r="BB53" s="61">
        <f t="shared" si="2"/>
        <v>1707816</v>
      </c>
      <c r="BC53" s="62" t="str">
        <f t="shared" si="3"/>
        <v>INR  Seventeen Lakh Seven Thousand Eight Hundred &amp; Sixteen  Only</v>
      </c>
      <c r="IA53" s="22">
        <v>1.4</v>
      </c>
      <c r="IB53" s="22" t="s">
        <v>130</v>
      </c>
      <c r="IC53" s="22" t="s">
        <v>93</v>
      </c>
      <c r="ID53" s="22">
        <v>235</v>
      </c>
      <c r="IE53" s="23" t="s">
        <v>151</v>
      </c>
      <c r="IF53" s="23"/>
      <c r="IG53" s="23"/>
      <c r="IH53" s="23"/>
      <c r="II53" s="23"/>
    </row>
    <row r="54" spans="1:243" s="22" customFormat="1" ht="47.25">
      <c r="A54" s="73">
        <v>1.41</v>
      </c>
      <c r="B54" s="46" t="s">
        <v>132</v>
      </c>
      <c r="C54" s="44" t="s">
        <v>94</v>
      </c>
      <c r="D54" s="75"/>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7"/>
      <c r="IA54" s="22">
        <v>1.41</v>
      </c>
      <c r="IB54" s="22" t="s">
        <v>132</v>
      </c>
      <c r="IC54" s="22" t="s">
        <v>94</v>
      </c>
      <c r="IE54" s="23"/>
      <c r="IF54" s="23"/>
      <c r="IG54" s="23"/>
      <c r="IH54" s="23"/>
      <c r="II54" s="23"/>
    </row>
    <row r="55" spans="1:243" s="22" customFormat="1" ht="30">
      <c r="A55" s="74">
        <v>1.42</v>
      </c>
      <c r="B55" s="46" t="s">
        <v>133</v>
      </c>
      <c r="C55" s="44" t="s">
        <v>95</v>
      </c>
      <c r="D55" s="53">
        <v>10</v>
      </c>
      <c r="E55" s="51" t="s">
        <v>152</v>
      </c>
      <c r="F55" s="54">
        <v>892.63</v>
      </c>
      <c r="G55" s="55"/>
      <c r="H55" s="55"/>
      <c r="I55" s="56" t="s">
        <v>37</v>
      </c>
      <c r="J55" s="57">
        <f t="shared" si="0"/>
        <v>1</v>
      </c>
      <c r="K55" s="55" t="s">
        <v>38</v>
      </c>
      <c r="L55" s="55" t="s">
        <v>4</v>
      </c>
      <c r="M55" s="58"/>
      <c r="N55" s="55"/>
      <c r="O55" s="55"/>
      <c r="P55" s="59"/>
      <c r="Q55" s="55"/>
      <c r="R55" s="55"/>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60">
        <f t="shared" si="1"/>
        <v>8926</v>
      </c>
      <c r="BB55" s="61">
        <f t="shared" si="2"/>
        <v>8926</v>
      </c>
      <c r="BC55" s="62" t="str">
        <f t="shared" si="3"/>
        <v>INR  Eight Thousand Nine Hundred &amp; Twenty Six  Only</v>
      </c>
      <c r="IA55" s="22">
        <v>1.42</v>
      </c>
      <c r="IB55" s="22" t="s">
        <v>133</v>
      </c>
      <c r="IC55" s="22" t="s">
        <v>95</v>
      </c>
      <c r="ID55" s="22">
        <v>10</v>
      </c>
      <c r="IE55" s="23" t="s">
        <v>152</v>
      </c>
      <c r="IF55" s="23"/>
      <c r="IG55" s="23"/>
      <c r="IH55" s="23"/>
      <c r="II55" s="23"/>
    </row>
    <row r="56" spans="1:243" s="22" customFormat="1" ht="15.75">
      <c r="A56" s="73">
        <v>1.43</v>
      </c>
      <c r="B56" s="46" t="s">
        <v>134</v>
      </c>
      <c r="C56" s="44" t="s">
        <v>96</v>
      </c>
      <c r="D56" s="75"/>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7"/>
      <c r="IA56" s="22">
        <v>1.43</v>
      </c>
      <c r="IB56" s="22" t="s">
        <v>134</v>
      </c>
      <c r="IC56" s="22" t="s">
        <v>96</v>
      </c>
      <c r="IE56" s="23"/>
      <c r="IF56" s="23"/>
      <c r="IG56" s="23"/>
      <c r="IH56" s="23"/>
      <c r="II56" s="23"/>
    </row>
    <row r="57" spans="1:243" s="22" customFormat="1" ht="63">
      <c r="A57" s="74">
        <v>1.44</v>
      </c>
      <c r="B57" s="46" t="s">
        <v>184</v>
      </c>
      <c r="C57" s="44" t="s">
        <v>97</v>
      </c>
      <c r="D57" s="53">
        <v>11450</v>
      </c>
      <c r="E57" s="51" t="s">
        <v>154</v>
      </c>
      <c r="F57" s="54">
        <v>81.59</v>
      </c>
      <c r="G57" s="55"/>
      <c r="H57" s="55"/>
      <c r="I57" s="56" t="s">
        <v>37</v>
      </c>
      <c r="J57" s="57">
        <f t="shared" si="0"/>
        <v>1</v>
      </c>
      <c r="K57" s="55" t="s">
        <v>38</v>
      </c>
      <c r="L57" s="55" t="s">
        <v>4</v>
      </c>
      <c r="M57" s="58"/>
      <c r="N57" s="55"/>
      <c r="O57" s="55"/>
      <c r="P57" s="59"/>
      <c r="Q57" s="55"/>
      <c r="R57" s="55"/>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60">
        <f t="shared" si="1"/>
        <v>934206</v>
      </c>
      <c r="BB57" s="61">
        <f t="shared" si="2"/>
        <v>934206</v>
      </c>
      <c r="BC57" s="62" t="str">
        <f t="shared" si="3"/>
        <v>INR  Nine Lakh Thirty Four Thousand Two Hundred &amp; Six  Only</v>
      </c>
      <c r="IA57" s="22">
        <v>1.44</v>
      </c>
      <c r="IB57" s="22" t="s">
        <v>184</v>
      </c>
      <c r="IC57" s="22" t="s">
        <v>97</v>
      </c>
      <c r="ID57" s="22">
        <v>11450</v>
      </c>
      <c r="IE57" s="23" t="s">
        <v>154</v>
      </c>
      <c r="IF57" s="23"/>
      <c r="IG57" s="23"/>
      <c r="IH57" s="23"/>
      <c r="II57" s="23"/>
    </row>
    <row r="58" spans="1:243" s="22" customFormat="1" ht="63">
      <c r="A58" s="73">
        <v>1.45</v>
      </c>
      <c r="B58" s="46" t="s">
        <v>185</v>
      </c>
      <c r="C58" s="44" t="s">
        <v>98</v>
      </c>
      <c r="D58" s="53">
        <v>50</v>
      </c>
      <c r="E58" s="51" t="s">
        <v>154</v>
      </c>
      <c r="F58" s="54">
        <v>68.57</v>
      </c>
      <c r="G58" s="55"/>
      <c r="H58" s="55"/>
      <c r="I58" s="56" t="s">
        <v>37</v>
      </c>
      <c r="J58" s="57">
        <f t="shared" si="0"/>
        <v>1</v>
      </c>
      <c r="K58" s="55" t="s">
        <v>38</v>
      </c>
      <c r="L58" s="55" t="s">
        <v>4</v>
      </c>
      <c r="M58" s="58"/>
      <c r="N58" s="55"/>
      <c r="O58" s="55"/>
      <c r="P58" s="59"/>
      <c r="Q58" s="55"/>
      <c r="R58" s="55"/>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60">
        <f t="shared" si="1"/>
        <v>3429</v>
      </c>
      <c r="BB58" s="61">
        <f t="shared" si="2"/>
        <v>3429</v>
      </c>
      <c r="BC58" s="62" t="str">
        <f t="shared" si="3"/>
        <v>INR  Three Thousand Four Hundred &amp; Twenty Nine  Only</v>
      </c>
      <c r="IA58" s="22">
        <v>1.45</v>
      </c>
      <c r="IB58" s="22" t="s">
        <v>185</v>
      </c>
      <c r="IC58" s="22" t="s">
        <v>98</v>
      </c>
      <c r="ID58" s="22">
        <v>50</v>
      </c>
      <c r="IE58" s="23" t="s">
        <v>154</v>
      </c>
      <c r="IF58" s="23"/>
      <c r="IG58" s="23"/>
      <c r="IH58" s="23"/>
      <c r="II58" s="23"/>
    </row>
    <row r="59" spans="1:243" s="22" customFormat="1" ht="63">
      <c r="A59" s="74">
        <v>1.46</v>
      </c>
      <c r="B59" s="46" t="s">
        <v>135</v>
      </c>
      <c r="C59" s="44" t="s">
        <v>99</v>
      </c>
      <c r="D59" s="75"/>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7"/>
      <c r="IA59" s="22">
        <v>1.46</v>
      </c>
      <c r="IB59" s="22" t="s">
        <v>135</v>
      </c>
      <c r="IC59" s="22" t="s">
        <v>99</v>
      </c>
      <c r="IE59" s="23"/>
      <c r="IF59" s="23"/>
      <c r="IG59" s="23"/>
      <c r="IH59" s="23"/>
      <c r="II59" s="23"/>
    </row>
    <row r="60" spans="1:243" s="22" customFormat="1" ht="30">
      <c r="A60" s="73">
        <v>1.47</v>
      </c>
      <c r="B60" s="46" t="s">
        <v>136</v>
      </c>
      <c r="C60" s="44" t="s">
        <v>100</v>
      </c>
      <c r="D60" s="53">
        <v>25</v>
      </c>
      <c r="E60" s="51" t="s">
        <v>152</v>
      </c>
      <c r="F60" s="54">
        <v>4192.15</v>
      </c>
      <c r="G60" s="55"/>
      <c r="H60" s="55"/>
      <c r="I60" s="56" t="s">
        <v>37</v>
      </c>
      <c r="J60" s="57">
        <f t="shared" si="0"/>
        <v>1</v>
      </c>
      <c r="K60" s="55" t="s">
        <v>38</v>
      </c>
      <c r="L60" s="55" t="s">
        <v>4</v>
      </c>
      <c r="M60" s="58"/>
      <c r="N60" s="55"/>
      <c r="O60" s="55"/>
      <c r="P60" s="59"/>
      <c r="Q60" s="55"/>
      <c r="R60" s="55"/>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60">
        <f t="shared" si="1"/>
        <v>104804</v>
      </c>
      <c r="BB60" s="61">
        <f t="shared" si="2"/>
        <v>104804</v>
      </c>
      <c r="BC60" s="62" t="str">
        <f t="shared" si="3"/>
        <v>INR  One Lakh Four Thousand Eight Hundred &amp; Four  Only</v>
      </c>
      <c r="IA60" s="22">
        <v>1.47</v>
      </c>
      <c r="IB60" s="22" t="s">
        <v>136</v>
      </c>
      <c r="IC60" s="22" t="s">
        <v>100</v>
      </c>
      <c r="ID60" s="22">
        <v>25</v>
      </c>
      <c r="IE60" s="23" t="s">
        <v>152</v>
      </c>
      <c r="IF60" s="23"/>
      <c r="IG60" s="23"/>
      <c r="IH60" s="23"/>
      <c r="II60" s="23"/>
    </row>
    <row r="61" spans="1:243" s="22" customFormat="1" ht="78.75">
      <c r="A61" s="74">
        <v>1.48</v>
      </c>
      <c r="B61" s="46" t="s">
        <v>186</v>
      </c>
      <c r="C61" s="44" t="s">
        <v>101</v>
      </c>
      <c r="D61" s="75"/>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7"/>
      <c r="IA61" s="22">
        <v>1.48</v>
      </c>
      <c r="IB61" s="22" t="s">
        <v>186</v>
      </c>
      <c r="IC61" s="22" t="s">
        <v>101</v>
      </c>
      <c r="IE61" s="23"/>
      <c r="IF61" s="23"/>
      <c r="IG61" s="23"/>
      <c r="IH61" s="23"/>
      <c r="II61" s="23"/>
    </row>
    <row r="62" spans="1:243" s="22" customFormat="1" ht="30">
      <c r="A62" s="73">
        <v>1.49</v>
      </c>
      <c r="B62" s="46" t="s">
        <v>187</v>
      </c>
      <c r="C62" s="44" t="s">
        <v>102</v>
      </c>
      <c r="D62" s="53">
        <v>50</v>
      </c>
      <c r="E62" s="51" t="s">
        <v>154</v>
      </c>
      <c r="F62" s="54">
        <v>135.82</v>
      </c>
      <c r="G62" s="55"/>
      <c r="H62" s="55"/>
      <c r="I62" s="56" t="s">
        <v>37</v>
      </c>
      <c r="J62" s="57">
        <f t="shared" si="0"/>
        <v>1</v>
      </c>
      <c r="K62" s="55" t="s">
        <v>38</v>
      </c>
      <c r="L62" s="55" t="s">
        <v>4</v>
      </c>
      <c r="M62" s="58"/>
      <c r="N62" s="55"/>
      <c r="O62" s="55"/>
      <c r="P62" s="59"/>
      <c r="Q62" s="55"/>
      <c r="R62" s="55"/>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60">
        <f t="shared" si="1"/>
        <v>6791</v>
      </c>
      <c r="BB62" s="61">
        <f t="shared" si="2"/>
        <v>6791</v>
      </c>
      <c r="BC62" s="62" t="str">
        <f t="shared" si="3"/>
        <v>INR  Six Thousand Seven Hundred &amp; Ninety One  Only</v>
      </c>
      <c r="IA62" s="22">
        <v>1.49</v>
      </c>
      <c r="IB62" s="22" t="s">
        <v>187</v>
      </c>
      <c r="IC62" s="22" t="s">
        <v>102</v>
      </c>
      <c r="ID62" s="22">
        <v>50</v>
      </c>
      <c r="IE62" s="23" t="s">
        <v>154</v>
      </c>
      <c r="IF62" s="23"/>
      <c r="IG62" s="23"/>
      <c r="IH62" s="23"/>
      <c r="II62" s="23"/>
    </row>
    <row r="63" spans="1:243" s="22" customFormat="1" ht="63">
      <c r="A63" s="74">
        <v>1.5</v>
      </c>
      <c r="B63" s="45" t="s">
        <v>137</v>
      </c>
      <c r="C63" s="44" t="s">
        <v>103</v>
      </c>
      <c r="D63" s="75"/>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7"/>
      <c r="IA63" s="22">
        <v>1.5</v>
      </c>
      <c r="IB63" s="22" t="s">
        <v>137</v>
      </c>
      <c r="IC63" s="22" t="s">
        <v>103</v>
      </c>
      <c r="IE63" s="23"/>
      <c r="IF63" s="23"/>
      <c r="IG63" s="23"/>
      <c r="IH63" s="23"/>
      <c r="II63" s="23"/>
    </row>
    <row r="64" spans="1:243" s="22" customFormat="1" ht="33" customHeight="1">
      <c r="A64" s="73">
        <v>1.51</v>
      </c>
      <c r="B64" s="46" t="s">
        <v>138</v>
      </c>
      <c r="C64" s="44" t="s">
        <v>104</v>
      </c>
      <c r="D64" s="53">
        <v>20</v>
      </c>
      <c r="E64" s="51" t="s">
        <v>154</v>
      </c>
      <c r="F64" s="54">
        <v>124.77</v>
      </c>
      <c r="G64" s="55"/>
      <c r="H64" s="55"/>
      <c r="I64" s="56" t="s">
        <v>37</v>
      </c>
      <c r="J64" s="57">
        <f t="shared" si="0"/>
        <v>1</v>
      </c>
      <c r="K64" s="55" t="s">
        <v>38</v>
      </c>
      <c r="L64" s="55" t="s">
        <v>4</v>
      </c>
      <c r="M64" s="58"/>
      <c r="N64" s="55"/>
      <c r="O64" s="55"/>
      <c r="P64" s="59"/>
      <c r="Q64" s="55"/>
      <c r="R64" s="55"/>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60">
        <f t="shared" si="1"/>
        <v>2495</v>
      </c>
      <c r="BB64" s="61">
        <f t="shared" si="2"/>
        <v>2495</v>
      </c>
      <c r="BC64" s="62" t="str">
        <f t="shared" si="3"/>
        <v>INR  Two Thousand Four Hundred &amp; Ninety Five  Only</v>
      </c>
      <c r="IA64" s="22">
        <v>1.51</v>
      </c>
      <c r="IB64" s="22" t="s">
        <v>138</v>
      </c>
      <c r="IC64" s="22" t="s">
        <v>104</v>
      </c>
      <c r="ID64" s="22">
        <v>20</v>
      </c>
      <c r="IE64" s="23" t="s">
        <v>154</v>
      </c>
      <c r="IF64" s="23"/>
      <c r="IG64" s="23"/>
      <c r="IH64" s="23"/>
      <c r="II64" s="23"/>
    </row>
    <row r="65" spans="1:243" s="22" customFormat="1" ht="15.75">
      <c r="A65" s="74">
        <v>1.52</v>
      </c>
      <c r="B65" s="45" t="s">
        <v>139</v>
      </c>
      <c r="C65" s="44" t="s">
        <v>105</v>
      </c>
      <c r="D65" s="75"/>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7"/>
      <c r="IA65" s="22">
        <v>1.52</v>
      </c>
      <c r="IB65" s="22" t="s">
        <v>139</v>
      </c>
      <c r="IC65" s="22" t="s">
        <v>105</v>
      </c>
      <c r="IE65" s="23"/>
      <c r="IF65" s="23"/>
      <c r="IG65" s="23"/>
      <c r="IH65" s="23"/>
      <c r="II65" s="23"/>
    </row>
    <row r="66" spans="1:243" s="22" customFormat="1" ht="15.75">
      <c r="A66" s="73">
        <v>1.53</v>
      </c>
      <c r="B66" s="49" t="s">
        <v>140</v>
      </c>
      <c r="C66" s="44" t="s">
        <v>106</v>
      </c>
      <c r="D66" s="75"/>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7"/>
      <c r="IA66" s="22">
        <v>1.53</v>
      </c>
      <c r="IB66" s="22" t="s">
        <v>140</v>
      </c>
      <c r="IC66" s="22" t="s">
        <v>106</v>
      </c>
      <c r="IE66" s="23"/>
      <c r="IF66" s="23"/>
      <c r="IG66" s="23"/>
      <c r="IH66" s="23"/>
      <c r="II66" s="23"/>
    </row>
    <row r="67" spans="1:243" s="22" customFormat="1" ht="30">
      <c r="A67" s="74">
        <v>1.54</v>
      </c>
      <c r="B67" s="49" t="s">
        <v>141</v>
      </c>
      <c r="C67" s="44" t="s">
        <v>107</v>
      </c>
      <c r="D67" s="53">
        <v>2200</v>
      </c>
      <c r="E67" s="51" t="s">
        <v>152</v>
      </c>
      <c r="F67" s="54">
        <v>258.09</v>
      </c>
      <c r="G67" s="55"/>
      <c r="H67" s="55"/>
      <c r="I67" s="56" t="s">
        <v>37</v>
      </c>
      <c r="J67" s="57">
        <f t="shared" si="0"/>
        <v>1</v>
      </c>
      <c r="K67" s="55" t="s">
        <v>38</v>
      </c>
      <c r="L67" s="55" t="s">
        <v>4</v>
      </c>
      <c r="M67" s="58"/>
      <c r="N67" s="55"/>
      <c r="O67" s="55"/>
      <c r="P67" s="59"/>
      <c r="Q67" s="55"/>
      <c r="R67" s="55"/>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60">
        <f t="shared" si="1"/>
        <v>567798</v>
      </c>
      <c r="BB67" s="61">
        <f t="shared" si="2"/>
        <v>567798</v>
      </c>
      <c r="BC67" s="62" t="str">
        <f t="shared" si="3"/>
        <v>INR  Five Lakh Sixty Seven Thousand Seven Hundred &amp; Ninety Eight  Only</v>
      </c>
      <c r="IA67" s="22">
        <v>1.54</v>
      </c>
      <c r="IB67" s="22" t="s">
        <v>141</v>
      </c>
      <c r="IC67" s="22" t="s">
        <v>107</v>
      </c>
      <c r="ID67" s="22">
        <v>2200</v>
      </c>
      <c r="IE67" s="23" t="s">
        <v>152</v>
      </c>
      <c r="IF67" s="23"/>
      <c r="IG67" s="23"/>
      <c r="IH67" s="23"/>
      <c r="II67" s="23"/>
    </row>
    <row r="68" spans="1:243" s="22" customFormat="1" ht="31.5">
      <c r="A68" s="73">
        <v>1.55</v>
      </c>
      <c r="B68" s="49" t="s">
        <v>142</v>
      </c>
      <c r="C68" s="44" t="s">
        <v>108</v>
      </c>
      <c r="D68" s="75"/>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7"/>
      <c r="IA68" s="22">
        <v>1.55</v>
      </c>
      <c r="IB68" s="22" t="s">
        <v>142</v>
      </c>
      <c r="IC68" s="22" t="s">
        <v>108</v>
      </c>
      <c r="IE68" s="23"/>
      <c r="IF68" s="23"/>
      <c r="IG68" s="23"/>
      <c r="IH68" s="23"/>
      <c r="II68" s="23"/>
    </row>
    <row r="69" spans="1:243" s="22" customFormat="1" ht="30">
      <c r="A69" s="74">
        <v>1.56</v>
      </c>
      <c r="B69" s="46" t="s">
        <v>141</v>
      </c>
      <c r="C69" s="44" t="s">
        <v>109</v>
      </c>
      <c r="D69" s="52">
        <v>1800</v>
      </c>
      <c r="E69" s="51" t="s">
        <v>152</v>
      </c>
      <c r="F69" s="54">
        <v>297.32</v>
      </c>
      <c r="G69" s="55"/>
      <c r="H69" s="55"/>
      <c r="I69" s="56" t="s">
        <v>37</v>
      </c>
      <c r="J69" s="57">
        <f t="shared" si="0"/>
        <v>1</v>
      </c>
      <c r="K69" s="55" t="s">
        <v>38</v>
      </c>
      <c r="L69" s="55" t="s">
        <v>4</v>
      </c>
      <c r="M69" s="58"/>
      <c r="N69" s="55"/>
      <c r="O69" s="55"/>
      <c r="P69" s="59"/>
      <c r="Q69" s="55"/>
      <c r="R69" s="55"/>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60">
        <f t="shared" si="1"/>
        <v>535176</v>
      </c>
      <c r="BB69" s="61">
        <f t="shared" si="2"/>
        <v>535176</v>
      </c>
      <c r="BC69" s="62" t="str">
        <f t="shared" si="3"/>
        <v>INR  Five Lakh Thirty Five Thousand One Hundred &amp; Seventy Six  Only</v>
      </c>
      <c r="IA69" s="22">
        <v>1.56</v>
      </c>
      <c r="IB69" s="22" t="s">
        <v>141</v>
      </c>
      <c r="IC69" s="22" t="s">
        <v>109</v>
      </c>
      <c r="ID69" s="22">
        <v>1800</v>
      </c>
      <c r="IE69" s="23" t="s">
        <v>152</v>
      </c>
      <c r="IF69" s="23"/>
      <c r="IG69" s="23"/>
      <c r="IH69" s="23"/>
      <c r="II69" s="23"/>
    </row>
    <row r="70" spans="1:243" s="22" customFormat="1" ht="31.5">
      <c r="A70" s="73">
        <v>1.57</v>
      </c>
      <c r="B70" s="45" t="s">
        <v>188</v>
      </c>
      <c r="C70" s="44" t="s">
        <v>110</v>
      </c>
      <c r="D70" s="75"/>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7"/>
      <c r="IA70" s="22">
        <v>1.57</v>
      </c>
      <c r="IB70" s="22" t="s">
        <v>188</v>
      </c>
      <c r="IC70" s="22" t="s">
        <v>110</v>
      </c>
      <c r="IE70" s="23"/>
      <c r="IF70" s="23"/>
      <c r="IG70" s="23"/>
      <c r="IH70" s="23"/>
      <c r="II70" s="23"/>
    </row>
    <row r="71" spans="1:243" s="22" customFormat="1" ht="47.25">
      <c r="A71" s="74">
        <v>1.58</v>
      </c>
      <c r="B71" s="49" t="s">
        <v>189</v>
      </c>
      <c r="C71" s="44" t="s">
        <v>111</v>
      </c>
      <c r="D71" s="53">
        <v>4000</v>
      </c>
      <c r="E71" s="51" t="s">
        <v>152</v>
      </c>
      <c r="F71" s="54">
        <v>142.35</v>
      </c>
      <c r="G71" s="55"/>
      <c r="H71" s="55"/>
      <c r="I71" s="56" t="s">
        <v>37</v>
      </c>
      <c r="J71" s="57">
        <f t="shared" si="0"/>
        <v>1</v>
      </c>
      <c r="K71" s="55" t="s">
        <v>38</v>
      </c>
      <c r="L71" s="55" t="s">
        <v>4</v>
      </c>
      <c r="M71" s="58"/>
      <c r="N71" s="55"/>
      <c r="O71" s="55"/>
      <c r="P71" s="59"/>
      <c r="Q71" s="55"/>
      <c r="R71" s="55"/>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60">
        <f t="shared" si="1"/>
        <v>569400</v>
      </c>
      <c r="BB71" s="61">
        <f t="shared" si="2"/>
        <v>569400</v>
      </c>
      <c r="BC71" s="62" t="str">
        <f t="shared" si="3"/>
        <v>INR  Five Lakh Sixty Nine Thousand Four Hundred    Only</v>
      </c>
      <c r="IA71" s="22">
        <v>1.58</v>
      </c>
      <c r="IB71" s="22" t="s">
        <v>189</v>
      </c>
      <c r="IC71" s="22" t="s">
        <v>111</v>
      </c>
      <c r="ID71" s="22">
        <v>4000</v>
      </c>
      <c r="IE71" s="23" t="s">
        <v>152</v>
      </c>
      <c r="IF71" s="23"/>
      <c r="IG71" s="23"/>
      <c r="IH71" s="23"/>
      <c r="II71" s="23"/>
    </row>
    <row r="72" spans="1:243" s="22" customFormat="1" ht="31.5">
      <c r="A72" s="73">
        <v>1.59</v>
      </c>
      <c r="B72" s="49" t="s">
        <v>144</v>
      </c>
      <c r="C72" s="44" t="s">
        <v>112</v>
      </c>
      <c r="D72" s="75"/>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7"/>
      <c r="IA72" s="22">
        <v>1.59</v>
      </c>
      <c r="IB72" s="22" t="s">
        <v>144</v>
      </c>
      <c r="IC72" s="22" t="s">
        <v>112</v>
      </c>
      <c r="IE72" s="23"/>
      <c r="IF72" s="23"/>
      <c r="IG72" s="23"/>
      <c r="IH72" s="23"/>
      <c r="II72" s="23"/>
    </row>
    <row r="73" spans="1:243" s="22" customFormat="1" ht="30">
      <c r="A73" s="74">
        <v>1.6</v>
      </c>
      <c r="B73" s="49" t="s">
        <v>143</v>
      </c>
      <c r="C73" s="44" t="s">
        <v>113</v>
      </c>
      <c r="D73" s="53">
        <v>900</v>
      </c>
      <c r="E73" s="51" t="s">
        <v>152</v>
      </c>
      <c r="F73" s="54">
        <v>115.26</v>
      </c>
      <c r="G73" s="55"/>
      <c r="H73" s="55"/>
      <c r="I73" s="56" t="s">
        <v>37</v>
      </c>
      <c r="J73" s="57">
        <f t="shared" si="0"/>
        <v>1</v>
      </c>
      <c r="K73" s="55" t="s">
        <v>38</v>
      </c>
      <c r="L73" s="55" t="s">
        <v>4</v>
      </c>
      <c r="M73" s="58"/>
      <c r="N73" s="55"/>
      <c r="O73" s="55"/>
      <c r="P73" s="59"/>
      <c r="Q73" s="55"/>
      <c r="R73" s="55"/>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60">
        <f t="shared" si="1"/>
        <v>103734</v>
      </c>
      <c r="BB73" s="61">
        <f t="shared" si="2"/>
        <v>103734</v>
      </c>
      <c r="BC73" s="62" t="str">
        <f t="shared" si="3"/>
        <v>INR  One Lakh Three Thousand Seven Hundred &amp; Thirty Four  Only</v>
      </c>
      <c r="IA73" s="22">
        <v>1.6</v>
      </c>
      <c r="IB73" s="22" t="s">
        <v>143</v>
      </c>
      <c r="IC73" s="22" t="s">
        <v>113</v>
      </c>
      <c r="ID73" s="22">
        <v>900</v>
      </c>
      <c r="IE73" s="23" t="s">
        <v>152</v>
      </c>
      <c r="IF73" s="23"/>
      <c r="IG73" s="23"/>
      <c r="IH73" s="23"/>
      <c r="II73" s="23"/>
    </row>
    <row r="74" spans="1:243" s="22" customFormat="1" ht="15.75">
      <c r="A74" s="73">
        <v>1.61</v>
      </c>
      <c r="B74" s="46" t="s">
        <v>159</v>
      </c>
      <c r="C74" s="44" t="s">
        <v>114</v>
      </c>
      <c r="D74" s="75"/>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7"/>
      <c r="IA74" s="22">
        <v>1.61</v>
      </c>
      <c r="IB74" s="22" t="s">
        <v>159</v>
      </c>
      <c r="IC74" s="22" t="s">
        <v>114</v>
      </c>
      <c r="IE74" s="23"/>
      <c r="IF74" s="23"/>
      <c r="IG74" s="23"/>
      <c r="IH74" s="23"/>
      <c r="II74" s="23"/>
    </row>
    <row r="75" spans="1:243" s="22" customFormat="1" ht="94.5">
      <c r="A75" s="74">
        <v>1.62</v>
      </c>
      <c r="B75" s="46" t="s">
        <v>145</v>
      </c>
      <c r="C75" s="44" t="s">
        <v>115</v>
      </c>
      <c r="D75" s="53">
        <v>30</v>
      </c>
      <c r="E75" s="51" t="s">
        <v>151</v>
      </c>
      <c r="F75" s="54">
        <v>192.33</v>
      </c>
      <c r="G75" s="55"/>
      <c r="H75" s="55"/>
      <c r="I75" s="56" t="s">
        <v>37</v>
      </c>
      <c r="J75" s="57">
        <f>IF(I75="Less(-)",-1,1)</f>
        <v>1</v>
      </c>
      <c r="K75" s="55" t="s">
        <v>38</v>
      </c>
      <c r="L75" s="55" t="s">
        <v>4</v>
      </c>
      <c r="M75" s="58"/>
      <c r="N75" s="55"/>
      <c r="O75" s="55"/>
      <c r="P75" s="59"/>
      <c r="Q75" s="55"/>
      <c r="R75" s="55"/>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60">
        <f>ROUND(total_amount_ba($B$2,$D$2,D75,F75,J75,K75,M75),0)</f>
        <v>5770</v>
      </c>
      <c r="BB75" s="61">
        <f>BA75+SUM(N75:AZ75)</f>
        <v>5770</v>
      </c>
      <c r="BC75" s="62" t="str">
        <f>SpellNumber(L75,BB75)</f>
        <v>INR  Five Thousand Seven Hundred &amp; Seventy  Only</v>
      </c>
      <c r="IA75" s="22">
        <v>1.62</v>
      </c>
      <c r="IB75" s="22" t="s">
        <v>145</v>
      </c>
      <c r="IC75" s="22" t="s">
        <v>115</v>
      </c>
      <c r="ID75" s="22">
        <v>30</v>
      </c>
      <c r="IE75" s="23" t="s">
        <v>151</v>
      </c>
      <c r="IF75" s="23"/>
      <c r="IG75" s="23"/>
      <c r="IH75" s="23"/>
      <c r="II75" s="23"/>
    </row>
    <row r="76" spans="1:243" s="22" customFormat="1" ht="32.25" customHeight="1">
      <c r="A76" s="73">
        <v>1.63</v>
      </c>
      <c r="B76" s="46" t="s">
        <v>146</v>
      </c>
      <c r="C76" s="44" t="s">
        <v>116</v>
      </c>
      <c r="D76" s="75"/>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7"/>
      <c r="IA76" s="22">
        <v>1.63</v>
      </c>
      <c r="IB76" s="22" t="s">
        <v>146</v>
      </c>
      <c r="IC76" s="22" t="s">
        <v>116</v>
      </c>
      <c r="IE76" s="23"/>
      <c r="IF76" s="23"/>
      <c r="IG76" s="23"/>
      <c r="IH76" s="23"/>
      <c r="II76" s="23"/>
    </row>
    <row r="77" spans="1:243" s="22" customFormat="1" ht="173.25">
      <c r="A77" s="74">
        <v>1.64</v>
      </c>
      <c r="B77" s="46" t="s">
        <v>147</v>
      </c>
      <c r="C77" s="44" t="s">
        <v>117</v>
      </c>
      <c r="D77" s="75"/>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7"/>
      <c r="IA77" s="22">
        <v>1.64</v>
      </c>
      <c r="IB77" s="22" t="s">
        <v>147</v>
      </c>
      <c r="IC77" s="22" t="s">
        <v>117</v>
      </c>
      <c r="IE77" s="23"/>
      <c r="IF77" s="23"/>
      <c r="IG77" s="23"/>
      <c r="IH77" s="23"/>
      <c r="II77" s="23"/>
    </row>
    <row r="78" spans="1:243" s="22" customFormat="1" ht="30">
      <c r="A78" s="73">
        <v>1.65</v>
      </c>
      <c r="B78" s="46" t="s">
        <v>148</v>
      </c>
      <c r="C78" s="44" t="s">
        <v>118</v>
      </c>
      <c r="D78" s="53">
        <v>6050</v>
      </c>
      <c r="E78" s="51" t="s">
        <v>153</v>
      </c>
      <c r="F78" s="54">
        <v>17.18</v>
      </c>
      <c r="G78" s="55"/>
      <c r="H78" s="55"/>
      <c r="I78" s="56" t="s">
        <v>37</v>
      </c>
      <c r="J78" s="57">
        <f>IF(I78="Less(-)",-1,1)</f>
        <v>1</v>
      </c>
      <c r="K78" s="55" t="s">
        <v>38</v>
      </c>
      <c r="L78" s="55" t="s">
        <v>4</v>
      </c>
      <c r="M78" s="58"/>
      <c r="N78" s="55"/>
      <c r="O78" s="55"/>
      <c r="P78" s="59"/>
      <c r="Q78" s="55"/>
      <c r="R78" s="55"/>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60">
        <f>ROUND(total_amount_ba($B$2,$D$2,D78,F78,J78,K78,M78),0)</f>
        <v>103939</v>
      </c>
      <c r="BB78" s="61">
        <f>BA78+SUM(N78:AZ78)</f>
        <v>103939</v>
      </c>
      <c r="BC78" s="62" t="str">
        <f>SpellNumber(L78,BB78)</f>
        <v>INR  One Lakh Three Thousand Nine Hundred &amp; Thirty Nine  Only</v>
      </c>
      <c r="IA78" s="22">
        <v>1.65</v>
      </c>
      <c r="IB78" s="22" t="s">
        <v>148</v>
      </c>
      <c r="IC78" s="22" t="s">
        <v>118</v>
      </c>
      <c r="ID78" s="22">
        <v>6050</v>
      </c>
      <c r="IE78" s="23" t="s">
        <v>153</v>
      </c>
      <c r="IF78" s="23"/>
      <c r="IG78" s="23"/>
      <c r="IH78" s="23"/>
      <c r="II78" s="23"/>
    </row>
    <row r="79" spans="1:243" s="22" customFormat="1" ht="63">
      <c r="A79" s="74">
        <v>1.66</v>
      </c>
      <c r="B79" s="46" t="s">
        <v>149</v>
      </c>
      <c r="C79" s="44" t="s">
        <v>119</v>
      </c>
      <c r="D79" s="53">
        <v>3650</v>
      </c>
      <c r="E79" s="51" t="s">
        <v>154</v>
      </c>
      <c r="F79" s="54">
        <v>87.64</v>
      </c>
      <c r="G79" s="55"/>
      <c r="H79" s="55"/>
      <c r="I79" s="56" t="s">
        <v>37</v>
      </c>
      <c r="J79" s="57">
        <f>IF(I79="Less(-)",-1,1)</f>
        <v>1</v>
      </c>
      <c r="K79" s="55" t="s">
        <v>38</v>
      </c>
      <c r="L79" s="55" t="s">
        <v>4</v>
      </c>
      <c r="M79" s="58"/>
      <c r="N79" s="55"/>
      <c r="O79" s="55"/>
      <c r="P79" s="59"/>
      <c r="Q79" s="55"/>
      <c r="R79" s="55"/>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60">
        <f>ROUND(total_amount_ba($B$2,$D$2,D79,F79,J79,K79,M79),0)</f>
        <v>319886</v>
      </c>
      <c r="BB79" s="61">
        <f>BA79+SUM(N79:AZ79)</f>
        <v>319886</v>
      </c>
      <c r="BC79" s="62" t="str">
        <f>SpellNumber(L79,BB79)</f>
        <v>INR  Three Lakh Nineteen Thousand Eight Hundred &amp; Eighty Six  Only</v>
      </c>
      <c r="IA79" s="22">
        <v>1.66</v>
      </c>
      <c r="IB79" s="22" t="s">
        <v>149</v>
      </c>
      <c r="IC79" s="22" t="s">
        <v>119</v>
      </c>
      <c r="ID79" s="22">
        <v>3650</v>
      </c>
      <c r="IE79" s="23" t="s">
        <v>154</v>
      </c>
      <c r="IF79" s="23"/>
      <c r="IG79" s="23"/>
      <c r="IH79" s="23"/>
      <c r="II79" s="23"/>
    </row>
    <row r="80" spans="1:243" s="22" customFormat="1" ht="162" customHeight="1">
      <c r="A80" s="73">
        <v>1.67</v>
      </c>
      <c r="B80" s="46" t="s">
        <v>190</v>
      </c>
      <c r="C80" s="44" t="s">
        <v>120</v>
      </c>
      <c r="D80" s="53">
        <v>1010</v>
      </c>
      <c r="E80" s="51" t="s">
        <v>153</v>
      </c>
      <c r="F80" s="54">
        <v>266.24</v>
      </c>
      <c r="G80" s="55"/>
      <c r="H80" s="55"/>
      <c r="I80" s="56" t="s">
        <v>37</v>
      </c>
      <c r="J80" s="57">
        <f>IF(I80="Less(-)",-1,1)</f>
        <v>1</v>
      </c>
      <c r="K80" s="55" t="s">
        <v>38</v>
      </c>
      <c r="L80" s="55" t="s">
        <v>4</v>
      </c>
      <c r="M80" s="58"/>
      <c r="N80" s="55"/>
      <c r="O80" s="55"/>
      <c r="P80" s="59"/>
      <c r="Q80" s="55"/>
      <c r="R80" s="55"/>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60">
        <f>ROUND(total_amount_ba($B$2,$D$2,D80,F80,J80,K80,M80),0)</f>
        <v>268902</v>
      </c>
      <c r="BB80" s="61">
        <f>BA80+SUM(N80:AZ80)</f>
        <v>268902</v>
      </c>
      <c r="BC80" s="62" t="str">
        <f>SpellNumber(L80,BB80)</f>
        <v>INR  Two Lakh Sixty Eight Thousand Nine Hundred &amp; Two  Only</v>
      </c>
      <c r="IA80" s="22">
        <v>1.67</v>
      </c>
      <c r="IB80" s="22" t="s">
        <v>190</v>
      </c>
      <c r="IC80" s="22" t="s">
        <v>120</v>
      </c>
      <c r="ID80" s="22">
        <v>1010</v>
      </c>
      <c r="IE80" s="23" t="s">
        <v>153</v>
      </c>
      <c r="IF80" s="23"/>
      <c r="IG80" s="23"/>
      <c r="IH80" s="23"/>
      <c r="II80" s="23"/>
    </row>
    <row r="81" spans="1:243" s="22" customFormat="1" ht="15.75">
      <c r="A81" s="74">
        <v>1.68</v>
      </c>
      <c r="B81" s="50" t="s">
        <v>150</v>
      </c>
      <c r="C81" s="44" t="s">
        <v>121</v>
      </c>
      <c r="D81" s="75"/>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7"/>
      <c r="IA81" s="22">
        <v>1.68</v>
      </c>
      <c r="IB81" s="22" t="s">
        <v>150</v>
      </c>
      <c r="IC81" s="22" t="s">
        <v>121</v>
      </c>
      <c r="IE81" s="23"/>
      <c r="IF81" s="23"/>
      <c r="IG81" s="23"/>
      <c r="IH81" s="23"/>
      <c r="II81" s="23"/>
    </row>
    <row r="82" spans="1:243" s="22" customFormat="1" ht="94.5">
      <c r="A82" s="73">
        <v>1.69</v>
      </c>
      <c r="B82" s="46" t="s">
        <v>191</v>
      </c>
      <c r="C82" s="44" t="s">
        <v>122</v>
      </c>
      <c r="D82" s="53">
        <v>650</v>
      </c>
      <c r="E82" s="51" t="s">
        <v>152</v>
      </c>
      <c r="F82" s="54">
        <v>719.68</v>
      </c>
      <c r="G82" s="55"/>
      <c r="H82" s="55"/>
      <c r="I82" s="56" t="s">
        <v>37</v>
      </c>
      <c r="J82" s="57">
        <f>IF(I82="Less(-)",-1,1)</f>
        <v>1</v>
      </c>
      <c r="K82" s="55" t="s">
        <v>38</v>
      </c>
      <c r="L82" s="55" t="s">
        <v>4</v>
      </c>
      <c r="M82" s="58"/>
      <c r="N82" s="55"/>
      <c r="O82" s="55"/>
      <c r="P82" s="59"/>
      <c r="Q82" s="55"/>
      <c r="R82" s="55"/>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60">
        <f>ROUND(total_amount_ba($B$2,$D$2,D82,F82,J82,K82,M82),0)</f>
        <v>467792</v>
      </c>
      <c r="BB82" s="61">
        <f>BA82+SUM(N82:AZ82)</f>
        <v>467792</v>
      </c>
      <c r="BC82" s="62" t="str">
        <f>SpellNumber(L82,BB82)</f>
        <v>INR  Four Lakh Sixty Seven Thousand Seven Hundred &amp; Ninety Two  Only</v>
      </c>
      <c r="IA82" s="22">
        <v>1.69</v>
      </c>
      <c r="IB82" s="22" t="s">
        <v>191</v>
      </c>
      <c r="IC82" s="22" t="s">
        <v>122</v>
      </c>
      <c r="ID82" s="22">
        <v>650</v>
      </c>
      <c r="IE82" s="23" t="s">
        <v>152</v>
      </c>
      <c r="IF82" s="23"/>
      <c r="IG82" s="23"/>
      <c r="IH82" s="23"/>
      <c r="II82" s="23"/>
    </row>
    <row r="83" spans="1:55" ht="30">
      <c r="A83" s="24" t="s">
        <v>45</v>
      </c>
      <c r="B83" s="64"/>
      <c r="C83" s="65"/>
      <c r="D83" s="66"/>
      <c r="E83" s="66"/>
      <c r="F83" s="66"/>
      <c r="G83" s="66"/>
      <c r="H83" s="67"/>
      <c r="I83" s="67"/>
      <c r="J83" s="67"/>
      <c r="K83" s="67"/>
      <c r="L83" s="68"/>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70">
        <f>ROUND(SUM(BA14:BA82),0)</f>
        <v>7988817</v>
      </c>
      <c r="BB83" s="71">
        <f>SUM(BB14:BB82)</f>
        <v>7988817</v>
      </c>
      <c r="BC83" s="72" t="str">
        <f>SpellNumber(L83,BB83)</f>
        <v>  Seventy Nine Lakh Eighty Eight Thousand Eight Hundred &amp; Seventeen  Only</v>
      </c>
    </row>
    <row r="84" spans="1:55" ht="36.75" customHeight="1">
      <c r="A84" s="25" t="s">
        <v>46</v>
      </c>
      <c r="B84" s="26"/>
      <c r="C84" s="27"/>
      <c r="D84" s="28"/>
      <c r="E84" s="37" t="s">
        <v>51</v>
      </c>
      <c r="F84" s="38"/>
      <c r="G84" s="29"/>
      <c r="H84" s="30"/>
      <c r="I84" s="30"/>
      <c r="J84" s="30"/>
      <c r="K84" s="31"/>
      <c r="L84" s="32"/>
      <c r="M84" s="33"/>
      <c r="N84" s="34"/>
      <c r="O84" s="22"/>
      <c r="P84" s="22"/>
      <c r="Q84" s="22"/>
      <c r="R84" s="22"/>
      <c r="S84" s="22"/>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5">
        <f>IF(ISBLANK(F84),0,IF(E84="Excess (+)",ROUND(BA83+(BA83*F84),2),IF(E84="Less (-)",ROUND(BA83+(BA83*F84*(-1)),2),IF(E84="At Par",BA83,0))))</f>
        <v>0</v>
      </c>
      <c r="BB84" s="36">
        <f>ROUND(BA84,0)</f>
        <v>0</v>
      </c>
      <c r="BC84" s="21" t="str">
        <f>SpellNumber($E$2,BB84)</f>
        <v>INR Zero Only</v>
      </c>
    </row>
    <row r="85" spans="1:55" ht="33.75" customHeight="1">
      <c r="A85" s="24" t="s">
        <v>47</v>
      </c>
      <c r="B85" s="24"/>
      <c r="C85" s="83" t="str">
        <f>SpellNumber($E$2,BB84)</f>
        <v>INR Zero Only</v>
      </c>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row>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3" ht="15"/>
    <row r="884"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8" ht="15"/>
    <row r="909" ht="15"/>
    <row r="911" ht="15"/>
    <row r="912" ht="15"/>
    <row r="913" ht="15"/>
    <row r="914" ht="15"/>
    <row r="915" ht="15"/>
    <row r="916" ht="15"/>
    <row r="917" ht="15"/>
    <row r="918" ht="15"/>
    <row r="919" ht="15"/>
    <row r="920" ht="15"/>
    <row r="921"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7" ht="15"/>
    <row r="948" ht="15"/>
    <row r="949" ht="15"/>
    <row r="950" ht="15"/>
    <row r="951" ht="15"/>
    <row r="952" ht="15"/>
    <row r="953" ht="15"/>
    <row r="954" ht="15"/>
    <row r="955" ht="15"/>
    <row r="956" ht="15"/>
    <row r="957" ht="15"/>
    <row r="958" ht="15"/>
    <row r="959" ht="15"/>
    <row r="960" ht="15"/>
    <row r="961" ht="15"/>
    <row r="963" ht="15"/>
    <row r="964" ht="15"/>
    <row r="965" ht="15"/>
    <row r="966" ht="15"/>
    <row r="967" ht="15"/>
    <row r="968" ht="15"/>
    <row r="969" ht="15"/>
    <row r="970" ht="15"/>
    <row r="971" ht="15"/>
    <row r="972" ht="15"/>
    <row r="973" ht="15"/>
    <row r="974" ht="15"/>
    <row r="976" ht="15"/>
    <row r="977" ht="15"/>
    <row r="978" ht="15"/>
    <row r="979" ht="15"/>
    <row r="980" ht="15"/>
    <row r="981" ht="15"/>
    <row r="982" ht="15"/>
    <row r="983" ht="15"/>
    <row r="984" ht="15"/>
    <row r="985" ht="15"/>
    <row r="987" ht="15"/>
    <row r="988" ht="15"/>
    <row r="990" ht="15"/>
    <row r="991" ht="15"/>
    <row r="992" ht="15"/>
    <row r="993" ht="15"/>
    <row r="994" ht="15"/>
    <row r="995" ht="15"/>
    <row r="997" ht="15"/>
    <row r="998" ht="15"/>
    <row r="999" ht="15"/>
    <row r="1000" ht="15"/>
    <row r="1001" ht="15"/>
    <row r="1002" ht="15"/>
    <row r="1003" ht="15"/>
    <row r="1004"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sheetData>
  <sheetProtection password="D850" sheet="1"/>
  <autoFilter ref="A11:BC85"/>
  <mergeCells count="41">
    <mergeCell ref="D81:BC81"/>
    <mergeCell ref="C85:BC85"/>
    <mergeCell ref="D30:BC30"/>
    <mergeCell ref="D52:BC52"/>
    <mergeCell ref="D37:BC37"/>
    <mergeCell ref="D36:BC36"/>
    <mergeCell ref="D39:BC39"/>
    <mergeCell ref="D50:BC50"/>
    <mergeCell ref="D77:BC77"/>
    <mergeCell ref="D68:BC68"/>
    <mergeCell ref="A1:L1"/>
    <mergeCell ref="A4:BC4"/>
    <mergeCell ref="A5:BC5"/>
    <mergeCell ref="A6:BC6"/>
    <mergeCell ref="A7:BC7"/>
    <mergeCell ref="B8:BC8"/>
    <mergeCell ref="A9:BC9"/>
    <mergeCell ref="D13:BC13"/>
    <mergeCell ref="D14:BC14"/>
    <mergeCell ref="D29:BC29"/>
    <mergeCell ref="D32:BC32"/>
    <mergeCell ref="D54:BC54"/>
    <mergeCell ref="D42:BC42"/>
    <mergeCell ref="D46:BC46"/>
    <mergeCell ref="D49:BC49"/>
    <mergeCell ref="D15:BC15"/>
    <mergeCell ref="D19:BC19"/>
    <mergeCell ref="D20:BC20"/>
    <mergeCell ref="D22:BC22"/>
    <mergeCell ref="D23:BC23"/>
    <mergeCell ref="D26:BC26"/>
    <mergeCell ref="D70:BC70"/>
    <mergeCell ref="D72:BC72"/>
    <mergeCell ref="D74:BC74"/>
    <mergeCell ref="D76:BC76"/>
    <mergeCell ref="D56:BC56"/>
    <mergeCell ref="D59:BC59"/>
    <mergeCell ref="D61:BC61"/>
    <mergeCell ref="D63:BC63"/>
    <mergeCell ref="D65:BC65"/>
    <mergeCell ref="D66:BC66"/>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4">
      <formula1>IF(E84="Select",-1,IF(E84="At Par",0,0))</formula1>
      <formula2>IF(E84="Select",-1,IF(E84="At Par",0,0.99))</formula2>
    </dataValidation>
    <dataValidation type="list" allowBlank="1" showErrorMessage="1" sqref="E8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4">
      <formula1>0</formula1>
      <formula2>99.9</formula2>
    </dataValidation>
    <dataValidation type="list" allowBlank="1" showErrorMessage="1" sqref="D13:D15 K16:K18 D19:D20 K21 D22:D23 K24:K25 D26 K27:K28 D29:D30 K31 D32 K33:K35 D36:D37 K38 D39 K40:K41 D42 K43:K45 D46 K47:K48 D49:D50 K51 D52 K53 D54 K55 D56 K57:K58 D59 K60 D61 K62 D63 K64 D65:D66 K67 D68 K69 D70 K71 D72 K73 D74 K75 D76:D77 K78:K80 K82 D8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8 G21:H21 G24:H25 G27:H28 G31:H31 G33:H35 G38:H38 G40:H41 G43:H45 G47:H48 G51:H51 G53:H53 G55:H55 G57:H58 G60:H60 G62:H62 G64:H64 G67:H67 G69:H69 G71:H71 G73:H73 G75:H75 G78:H80 G82:H82">
      <formula1>0</formula1>
      <formula2>999999999999999</formula2>
    </dataValidation>
    <dataValidation allowBlank="1" showInputMessage="1" showErrorMessage="1" promptTitle="Addition / Deduction" prompt="Please Choose the correct One" sqref="J16:J18 J21 J24:J25 J27:J28 J31 J33:J35 J38 J40:J41 J43:J45 J47:J48 J51 J53 J55 J57:J58 J60 J62 J64 J67 J69 J71 J73 J75 J78:J80 J82">
      <formula1>0</formula1>
      <formula2>0</formula2>
    </dataValidation>
    <dataValidation type="list" showErrorMessage="1" sqref="I16:I18 I21 I24:I25 I27:I28 I31 I33:I35 I38 I40:I41 I43:I45 I47:I48 I51 I53 I55 I57:I58 I60 I62 I64 I67 I69 I71 I73 I75 I78:I80 I8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8 N21:O21 N24:O25 N27:O28 N31:O31 N33:O35 N38:O38 N40:O41 N43:O45 N47:O48 N51:O51 N53:O53 N55:O55 N57:O58 N60:O60 N62:O62 N64:O64 N67:O67 N69:O69 N71:O71 N73:O73 N75:O75 N78:O80 N82:O8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R18 R21 R24:R25 R27:R28 R31 R33:R35 R38 R40:R41 R43:R45 R47:R48 R51 R53 R55 R57:R58 R60 R62 R64 R67 R69 R71 R73 R75 R78:R80 R8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Q18 Q21 Q24:Q25 Q27:Q28 Q31 Q33:Q35 Q38 Q40:Q41 Q43:Q45 Q47:Q48 Q51 Q53 Q55 Q57:Q58 Q60 Q62 Q64 Q67 Q69 Q71 Q73 Q75 Q78:Q80 Q8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M18 M21 M24:M25 M27:M28 M31 M33:M35 M38 M40:M41 M43:M45 M47:M48 M51 M53 M55 M57:M58 M60 M62 M64 M67 M69 M71 M73 M75 M78:M80 M8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F18 F21 F24:F25 F27:F28 F31 F33:F35 F38 F40:F41 F43:F45 F47:F48 F51 F53 F55 F57:F58 F60 F62 F64 F67 F69 F71 F73 F75 F78:F80 F82">
      <formula1>0</formula1>
      <formula2>999999999999999</formula2>
    </dataValidation>
    <dataValidation type="list" allowBlank="1" showInputMessage="1" showErrorMessage="1" sqref="L67 L68 L69 L70 L71 L72 L73 L74 L75 L76 L77 L78 L79 L80 L13 L14 L15 L16 L17 L18 L19 L20 L21 L22 L23 L24 L25 L26 L27 L28 L29 L30 L31 L32 L33 L34 L35 L36 L37 L38 L39 L40 L41 L42 L43 L44 L45 L46 L47 L48 L49 L50 L51 L52 L53 L54 L55 L56 L57 L58 L59 L60 L61 L62 L63 L64 L65 L66 L82 L81">
      <formula1>"INR"</formula1>
    </dataValidation>
    <dataValidation allowBlank="1" showInputMessage="1" showErrorMessage="1" promptTitle="Itemcode/Make" prompt="Please enter text" sqref="C14:C82">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4" t="s">
        <v>48</v>
      </c>
      <c r="F6" s="84"/>
      <c r="G6" s="84"/>
      <c r="H6" s="84"/>
      <c r="I6" s="84"/>
      <c r="J6" s="84"/>
      <c r="K6" s="84"/>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2023-08-22T10:19:53Z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