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<sst xmlns="http://schemas.openxmlformats.org/spreadsheetml/2006/main" count="266" uniqueCount="109">
  <si>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</si>
  <si>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</si>
  <si>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</si>
  <si>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</si>
  <si>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</si>
  <si>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</si>
  <si>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</si>
  <si>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</si>
  <si>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</si>
  <si>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</si>
  <si>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</si>
  <si>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</si>
  <si>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</si>
  <si>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</si>
  <si>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</si>
  <si>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</si>
  <si>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</si>
  <si>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</si>
  <si>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</si>
  <si>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</si>
  <si>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</si>
  <si>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</si>
  <si>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</si>
  <si>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</si>
  <si>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</si>
  <si>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</si>
  <si>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</si>
  <si>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</si>
  <si>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</si>
  <si>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</si>
  <si>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</si>
  <si>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</si>
  <si>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</si>
  <si>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</si>
  <si>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</si>
  <si>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Nos</t>
  </si>
  <si>
    <t>Excess(+)</t>
  </si>
  <si>
    <t>Full Conversion</t>
  </si>
  <si>
    <t>item3</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</si>
  <si>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</si>
  <si>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</si>
  <si>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</si>
  <si>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</si>
  <si>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</si>
  <si>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</si>
  <si>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</si>
  <si>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</si>
  <si>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no.3</t>
  </si>
  <si>
    <r>
      <t xml:space="preserve">TOTAL AMOUNT  
           in
     </t>
    </r>
    <r>
      <rPr>
        <b/>
        <sz val="11"/>
        <color indexed="10"/>
        <rFont val="Arial"/>
        <family val="2"/>
      </rPr>
      <t xml:space="preserve"> Rs.      P</t>
    </r>
  </si>
  <si>
    <t>FINISHING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</si>
  <si>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</si>
  <si>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</si>
  <si>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mixing and applying bonding coat of approved adhesive on chipped portion of RCC as per  specifications and direction of Engineer-In-charge complete in all respect.</t>
  </si>
  <si>
    <t>sqm</t>
  </si>
  <si>
    <t>Dismantling and Demolishing</t>
  </si>
  <si>
    <t>SBR Polymer (@10% of cement weight) modified cementitious bond coat @ 2.2 kg cement per sqm of surface area mixed with specified proportion of approved polymer</t>
  </si>
  <si>
    <t>Tender Inviting Authority: DOIP, IIT Kanpur</t>
  </si>
  <si>
    <t>Finishing walls with Premium Acrylic Smooth exterior paint with Silicone additives of required shade:</t>
  </si>
  <si>
    <t>New work (Two or more coats applied @ 1.43 ltr/10 sqm over and including priming coat of exterior primer applied @ 2.20 kg/10 sqm)</t>
  </si>
  <si>
    <t>Demolishing brick tile covering in terracing including stacking of serviceable material and disposal of unserviceable material within 50 metres lead.</t>
  </si>
  <si>
    <t>cum</t>
  </si>
  <si>
    <t>CEMENT CONCRETE (CAST IN SITU)</t>
  </si>
  <si>
    <t>Extra for providing and mixing water proofing material in cement concrete work in doses by weight of cement as per manufacturer's specification.</t>
  </si>
  <si>
    <t>REINFORCED CEMENT CONCRETE</t>
  </si>
  <si>
    <t>Providing and fixing in position Stainless steel Grade 304 plate-1.0 mm thick as per design for expansion joints.</t>
  </si>
  <si>
    <t>200 mm wide.</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</si>
  <si>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</si>
  <si>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</si>
  <si>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</si>
  <si>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Finishing walls with textured exterior paint of required shade :</t>
  </si>
  <si>
    <t>Old work (One or more coats) applied @ 1.82 ltr/10 sqm.</t>
  </si>
  <si>
    <t>WATER SUPPLY</t>
  </si>
  <si>
    <t>Making chases up to 7.5x7.5 cm in walls including making good and finishing with matching surface after housing G.I. pipe etc.</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</si>
  <si>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</si>
  <si>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</si>
  <si>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</si>
  <si>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</si>
  <si>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MINOR CIVIL MAINTENANCE WORK:</t>
  </si>
  <si>
    <t>Providing and filling of 50 mm to 75 mm wide and deep polysulphide sealant to expansion joint including providing &amp; fixing backer rod and masking tape etc. complete.</t>
  </si>
  <si>
    <t>per 50kg
cement</t>
  </si>
  <si>
    <t>metre</t>
  </si>
  <si>
    <t>Metre</t>
  </si>
  <si>
    <t>item no.2</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</si>
  <si>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</si>
  <si>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</si>
  <si>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</si>
  <si>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</si>
  <si>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</si>
  <si>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</si>
  <si>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</si>
  <si>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</si>
  <si>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</si>
  <si>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</si>
  <si>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</si>
  <si>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</si>
  <si>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</si>
  <si>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</si>
  <si>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</si>
  <si>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</si>
  <si>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</si>
  <si>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</si>
  <si>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</si>
  <si>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</si>
  <si>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</si>
  <si>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</si>
  <si>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</si>
  <si>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</si>
  <si>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Name of Work: Repairing and water proofing works with expansion joint treatment on terrace of Nano Science building</t>
  </si>
  <si>
    <t>NIT No:  Civil/04/10/2023-1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</si>
</sst>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4" fillId="0" borderId="17" xfId="0" applyFont="1" applyFill="1" applyBorder="1" applyAlignment="1">
      <alignment horizontal="center" vertical="top"/>
    </xf>
    <xf numFmtId="0" fontId="7" fillId="0" borderId="17" xfId="56" applyNumberFormat="1" applyFont="1" applyFill="1" applyBorder="1" applyAlignment="1">
      <alignment horizontal="center" vertical="top" wrapText="1"/>
      <protection/>
    </xf>
    <xf numFmtId="0" fontId="62" fillId="0" borderId="17" xfId="0" applyFont="1" applyFill="1" applyBorder="1" applyAlignment="1">
      <alignment horizontal="center" vertical="center"/>
    </xf>
    <xf numFmtId="0" fontId="24" fillId="0" borderId="17" xfId="0" applyFont="1" applyFill="1" applyBorder="1" applyAlignment="1">
      <alignment horizontal="justify" vertical="top" wrapText="1"/>
    </xf>
    <xf numFmtId="0" fontId="24" fillId="0" borderId="17" xfId="0" applyFont="1" applyFill="1" applyBorder="1" applyAlignment="1">
      <alignment horizontal="center" vertical="center"/>
    </xf>
    <xf numFmtId="2" fontId="24"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6" fillId="0" borderId="17" xfId="56" applyNumberFormat="1" applyFont="1" applyFill="1" applyBorder="1" applyAlignment="1" applyProtection="1">
      <alignment horizontal="center" vertical="center"/>
      <protection locked="0"/>
    </xf>
    <xf numFmtId="2" fontId="27" fillId="0" borderId="17" xfId="59" applyNumberFormat="1" applyFont="1" applyFill="1" applyBorder="1" applyAlignment="1">
      <alignment horizontal="center" vertical="center"/>
      <protection/>
    </xf>
    <xf numFmtId="2" fontId="27" fillId="0" borderId="17" xfId="56" applyNumberFormat="1" applyFont="1" applyFill="1" applyBorder="1" applyAlignment="1">
      <alignment horizontal="center" vertical="center"/>
      <protection/>
    </xf>
    <xf numFmtId="2" fontId="26" fillId="33" borderId="17" xfId="56" applyNumberFormat="1" applyFont="1" applyFill="1" applyBorder="1" applyAlignment="1" applyProtection="1">
      <alignment horizontal="center" vertical="center"/>
      <protection locked="0"/>
    </xf>
    <xf numFmtId="2" fontId="26" fillId="0" borderId="17" xfId="56" applyNumberFormat="1" applyFont="1" applyFill="1" applyBorder="1" applyAlignment="1" applyProtection="1">
      <alignment horizontal="center" vertical="center" wrapText="1"/>
      <protection locked="0"/>
    </xf>
    <xf numFmtId="2" fontId="26" fillId="0" borderId="17" xfId="59" applyNumberFormat="1" applyFont="1" applyFill="1" applyBorder="1" applyAlignment="1">
      <alignment horizontal="center" vertical="center"/>
      <protection/>
    </xf>
    <xf numFmtId="2" fontId="26" fillId="0" borderId="17" xfId="58" applyNumberFormat="1" applyFont="1" applyFill="1" applyBorder="1" applyAlignment="1">
      <alignment horizontal="left" vertical="center"/>
      <protection/>
    </xf>
    <xf numFmtId="0" fontId="27" fillId="0" borderId="17" xfId="59" applyNumberFormat="1" applyFont="1" applyFill="1" applyBorder="1" applyAlignment="1">
      <alignment horizontal="left" vertical="center" wrapText="1"/>
      <protection/>
    </xf>
    <xf numFmtId="0" fontId="26" fillId="0" borderId="18" xfId="59" applyNumberFormat="1" applyFont="1" applyFill="1" applyBorder="1" applyAlignment="1">
      <alignment horizontal="left" vertical="top"/>
      <protection/>
    </xf>
    <xf numFmtId="0" fontId="27" fillId="0" borderId="19" xfId="59" applyNumberFormat="1" applyFont="1" applyFill="1" applyBorder="1" applyAlignment="1">
      <alignment vertical="top"/>
      <protection/>
    </xf>
    <xf numFmtId="0" fontId="27"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7" fillId="0" borderId="20" xfId="59" applyNumberFormat="1" applyFont="1" applyFill="1" applyBorder="1" applyAlignment="1">
      <alignment vertical="top"/>
      <protection/>
    </xf>
    <xf numFmtId="0" fontId="27"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2" fontId="16" fillId="0" borderId="22" xfId="59" applyNumberFormat="1" applyFont="1" applyFill="1" applyBorder="1" applyAlignment="1">
      <alignment vertical="top"/>
      <protection/>
    </xf>
    <xf numFmtId="0" fontId="27" fillId="0" borderId="23" xfId="59" applyNumberFormat="1" applyFont="1" applyFill="1" applyBorder="1" applyAlignment="1">
      <alignment vertical="top" wrapText="1"/>
      <protection/>
    </xf>
    <xf numFmtId="0" fontId="17" fillId="33" borderId="11" xfId="59" applyFont="1" applyFill="1" applyBorder="1" applyAlignment="1" applyProtection="1">
      <alignment vertical="center" wrapText="1"/>
      <protection locked="0"/>
    </xf>
    <xf numFmtId="0" fontId="5" fillId="0" borderId="0" xfId="56" applyNumberFormat="1" applyFont="1" applyFill="1" applyAlignment="1">
      <alignment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2628900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2"/>
  <sheetViews>
    <sheetView showGridLines="0" zoomScale="78" zoomScaleNormal="78" zoomScalePageLayoutView="0" workbookViewId="0" topLeftCell="A1">
      <selection activeCell="F41" sqref="F41"/>
    </sheetView>
  </sheetViews>
  <sheetFormatPr defaultColWidth="9.140625" defaultRowHeight="15"/>
  <cols>
    <col min="1" max="1" width="7.8515625" style="1" customWidth="1"/>
    <col min="2" max="2" width="70.00390625" style="1" customWidth="1"/>
    <col min="3" max="3" width="19.28125" style="1" hidden="1" customWidth="1"/>
    <col min="4" max="4" width="10.57421875" style="1" customWidth="1"/>
    <col min="5" max="5" width="16.003906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56</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107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108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43</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30.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48</v>
      </c>
      <c r="BB11" s="20" t="s">
        <v>32</v>
      </c>
      <c r="BC11" s="20" t="s">
        <v>33</v>
      </c>
      <c r="IE11" s="18"/>
      <c r="IF11" s="18"/>
      <c r="IG11" s="18"/>
      <c r="IH11" s="18"/>
      <c r="II11" s="18"/>
    </row>
    <row r="12" spans="1:243" s="17" customFormat="1" ht="15">
      <c r="A12" s="16">
        <v>1</v>
      </c>
      <c r="B12" s="16">
        <v>2</v>
      </c>
      <c r="C12" s="38">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41">
        <v>7</v>
      </c>
      <c r="BB12" s="41">
        <v>54</v>
      </c>
      <c r="BC12" s="41">
        <v>8</v>
      </c>
      <c r="IE12" s="18"/>
      <c r="IF12" s="18"/>
      <c r="IG12" s="18"/>
      <c r="IH12" s="18"/>
      <c r="II12" s="18"/>
    </row>
    <row r="13" spans="1:243" s="22" customFormat="1" ht="15.75">
      <c r="A13" s="40">
        <v>1</v>
      </c>
      <c r="B13" s="43" t="s">
        <v>61</v>
      </c>
      <c r="C13" s="42" t="s">
        <v>46</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61</v>
      </c>
      <c r="IC13" s="22" t="s">
        <v>46</v>
      </c>
      <c r="IE13" s="23"/>
      <c r="IF13" s="23" t="s">
        <v>34</v>
      </c>
      <c r="IG13" s="23" t="s">
        <v>38</v>
      </c>
      <c r="IH13" s="23">
        <v>10</v>
      </c>
      <c r="II13" s="23" t="s">
        <v>35</v>
      </c>
    </row>
    <row r="14" spans="1:243" s="22" customFormat="1" ht="30" customHeight="1">
      <c r="A14" s="40">
        <v>2</v>
      </c>
      <c r="B14" s="43" t="s">
        <v>62</v>
      </c>
      <c r="C14" s="42" t="s">
        <v>82</v>
      </c>
      <c r="D14" s="45">
        <v>115</v>
      </c>
      <c r="E14" s="44" t="s">
        <v>79</v>
      </c>
      <c r="F14" s="46">
        <v>50.11</v>
      </c>
      <c r="G14" s="47"/>
      <c r="H14" s="47"/>
      <c r="I14" s="48" t="s">
        <v>36</v>
      </c>
      <c r="J14" s="49">
        <f>IF(I14="Less(-)",-1,1)</f>
        <v>1</v>
      </c>
      <c r="K14" s="47" t="s">
        <v>37</v>
      </c>
      <c r="L14" s="47" t="s">
        <v>4</v>
      </c>
      <c r="M14" s="50"/>
      <c r="N14" s="47"/>
      <c r="O14" s="47"/>
      <c r="P14" s="51"/>
      <c r="Q14" s="47"/>
      <c r="R14" s="47"/>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2">
        <f>ROUND(total_amount_ba($B$2,$D$2,D14,F14,J14,K14,M14),0)</f>
        <v>5763</v>
      </c>
      <c r="BB14" s="53">
        <f>BA14+SUM(N14:AZ14)</f>
        <v>5763</v>
      </c>
      <c r="BC14" s="54" t="str">
        <f>SpellNumber(L14,BB14)</f>
        <v>INR  Five Thousand Seven Hundred &amp; Sixty Three  Only</v>
      </c>
      <c r="IA14" s="22">
        <v>2</v>
      </c>
      <c r="IB14" s="22" t="s">
        <v>62</v>
      </c>
      <c r="IC14" s="22" t="s">
        <v>82</v>
      </c>
      <c r="ID14" s="22">
        <v>115</v>
      </c>
      <c r="IE14" s="65" t="s">
        <v>79</v>
      </c>
      <c r="IF14" s="23"/>
      <c r="IG14" s="23"/>
      <c r="IH14" s="23"/>
      <c r="II14" s="23"/>
    </row>
    <row r="15" spans="1:243" s="22" customFormat="1" ht="15.75">
      <c r="A15" s="40">
        <v>3</v>
      </c>
      <c r="B15" s="43" t="s">
        <v>63</v>
      </c>
      <c r="C15" s="42" t="s">
        <v>47</v>
      </c>
      <c r="D15" s="66"/>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8"/>
      <c r="IA15" s="22">
        <v>3</v>
      </c>
      <c r="IB15" s="22" t="s">
        <v>63</v>
      </c>
      <c r="IC15" s="22" t="s">
        <v>47</v>
      </c>
      <c r="IE15" s="23"/>
      <c r="IF15" s="23"/>
      <c r="IG15" s="23"/>
      <c r="IH15" s="23"/>
      <c r="II15" s="23"/>
    </row>
    <row r="16" spans="1:243" s="22" customFormat="1" ht="31.5">
      <c r="A16" s="40">
        <v>4</v>
      </c>
      <c r="B16" s="43" t="s">
        <v>64</v>
      </c>
      <c r="C16" s="42" t="s">
        <v>83</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4</v>
      </c>
      <c r="IB16" s="22" t="s">
        <v>64</v>
      </c>
      <c r="IC16" s="22" t="s">
        <v>83</v>
      </c>
      <c r="IE16" s="23"/>
      <c r="IF16" s="23"/>
      <c r="IG16" s="23"/>
      <c r="IH16" s="23"/>
      <c r="II16" s="23"/>
    </row>
    <row r="17" spans="1:243" s="22" customFormat="1" ht="30">
      <c r="A17" s="40">
        <v>5</v>
      </c>
      <c r="B17" s="43" t="s">
        <v>65</v>
      </c>
      <c r="C17" s="42" t="s">
        <v>84</v>
      </c>
      <c r="D17" s="45">
        <v>36.8</v>
      </c>
      <c r="E17" s="44" t="s">
        <v>80</v>
      </c>
      <c r="F17" s="46">
        <v>655.2</v>
      </c>
      <c r="G17" s="47"/>
      <c r="H17" s="47"/>
      <c r="I17" s="48" t="s">
        <v>36</v>
      </c>
      <c r="J17" s="49">
        <f aca="true" t="shared" si="0" ref="J17:J39">IF(I17="Less(-)",-1,1)</f>
        <v>1</v>
      </c>
      <c r="K17" s="47" t="s">
        <v>37</v>
      </c>
      <c r="L17" s="47" t="s">
        <v>4</v>
      </c>
      <c r="M17" s="50"/>
      <c r="N17" s="47"/>
      <c r="O17" s="47"/>
      <c r="P17" s="51"/>
      <c r="Q17" s="47"/>
      <c r="R17" s="47"/>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2">
        <f aca="true" t="shared" si="1" ref="BA17:BA39">ROUND(total_amount_ba($B$2,$D$2,D17,F17,J17,K17,M17),0)</f>
        <v>24111</v>
      </c>
      <c r="BB17" s="53">
        <f aca="true" t="shared" si="2" ref="BB17:BB39">BA17+SUM(N17:AZ17)</f>
        <v>24111</v>
      </c>
      <c r="BC17" s="54" t="str">
        <f aca="true" t="shared" si="3" ref="BC17:BC39">SpellNumber(L17,BB17)</f>
        <v>INR  Twenty Four Thousand One Hundred &amp; Eleven  Only</v>
      </c>
      <c r="IA17" s="22">
        <v>5</v>
      </c>
      <c r="IB17" s="22" t="s">
        <v>65</v>
      </c>
      <c r="IC17" s="22" t="s">
        <v>84</v>
      </c>
      <c r="ID17" s="22">
        <v>36.8</v>
      </c>
      <c r="IE17" s="23" t="s">
        <v>80</v>
      </c>
      <c r="IF17" s="23"/>
      <c r="IG17" s="23"/>
      <c r="IH17" s="23"/>
      <c r="II17" s="23"/>
    </row>
    <row r="18" spans="1:243" s="22" customFormat="1" ht="15.75">
      <c r="A18" s="40">
        <v>6</v>
      </c>
      <c r="B18" s="43" t="s">
        <v>66</v>
      </c>
      <c r="C18" s="42" t="s">
        <v>85</v>
      </c>
      <c r="D18" s="66"/>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8"/>
      <c r="IA18" s="22">
        <v>6</v>
      </c>
      <c r="IB18" s="22" t="s">
        <v>66</v>
      </c>
      <c r="IC18" s="22" t="s">
        <v>85</v>
      </c>
      <c r="IE18" s="23"/>
      <c r="IF18" s="23"/>
      <c r="IG18" s="23"/>
      <c r="IH18" s="23"/>
      <c r="II18" s="23"/>
    </row>
    <row r="19" spans="1:243" s="22" customFormat="1" ht="78.75">
      <c r="A19" s="40">
        <v>7</v>
      </c>
      <c r="B19" s="43" t="s">
        <v>67</v>
      </c>
      <c r="C19" s="42" t="s">
        <v>86</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7</v>
      </c>
      <c r="IB19" s="22" t="s">
        <v>67</v>
      </c>
      <c r="IC19" s="22" t="s">
        <v>86</v>
      </c>
      <c r="IE19" s="23"/>
      <c r="IF19" s="23"/>
      <c r="IG19" s="23"/>
      <c r="IH19" s="23"/>
      <c r="II19" s="23"/>
    </row>
    <row r="20" spans="1:243" s="22" customFormat="1" ht="30">
      <c r="A20" s="40">
        <v>8</v>
      </c>
      <c r="B20" s="43" t="s">
        <v>68</v>
      </c>
      <c r="C20" s="42" t="s">
        <v>87</v>
      </c>
      <c r="D20" s="45">
        <v>14.3</v>
      </c>
      <c r="E20" s="44" t="s">
        <v>53</v>
      </c>
      <c r="F20" s="46">
        <v>1496.36</v>
      </c>
      <c r="G20" s="47"/>
      <c r="H20" s="47"/>
      <c r="I20" s="48" t="s">
        <v>36</v>
      </c>
      <c r="J20" s="49">
        <f t="shared" si="0"/>
        <v>1</v>
      </c>
      <c r="K20" s="47" t="s">
        <v>37</v>
      </c>
      <c r="L20" s="47" t="s">
        <v>4</v>
      </c>
      <c r="M20" s="50"/>
      <c r="N20" s="47"/>
      <c r="O20" s="47"/>
      <c r="P20" s="51"/>
      <c r="Q20" s="47"/>
      <c r="R20" s="47"/>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2">
        <f t="shared" si="1"/>
        <v>21398</v>
      </c>
      <c r="BB20" s="53">
        <f t="shared" si="2"/>
        <v>21398</v>
      </c>
      <c r="BC20" s="54" t="str">
        <f t="shared" si="3"/>
        <v>INR  Twenty One Thousand Three Hundred &amp; Ninety Eight  Only</v>
      </c>
      <c r="IA20" s="22">
        <v>8</v>
      </c>
      <c r="IB20" s="22" t="s">
        <v>68</v>
      </c>
      <c r="IC20" s="22" t="s">
        <v>87</v>
      </c>
      <c r="ID20" s="22">
        <v>14.3</v>
      </c>
      <c r="IE20" s="23" t="s">
        <v>53</v>
      </c>
      <c r="IF20" s="23"/>
      <c r="IG20" s="23"/>
      <c r="IH20" s="23"/>
      <c r="II20" s="23"/>
    </row>
    <row r="21" spans="1:243" s="22" customFormat="1" ht="15.75">
      <c r="A21" s="40">
        <v>9</v>
      </c>
      <c r="B21" s="43" t="s">
        <v>49</v>
      </c>
      <c r="C21" s="42" t="s">
        <v>88</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9</v>
      </c>
      <c r="IB21" s="22" t="s">
        <v>49</v>
      </c>
      <c r="IC21" s="22" t="s">
        <v>88</v>
      </c>
      <c r="IE21" s="23"/>
      <c r="IF21" s="23"/>
      <c r="IG21" s="23"/>
      <c r="IH21" s="23"/>
      <c r="II21" s="23"/>
    </row>
    <row r="22" spans="1:243" s="22" customFormat="1" ht="31.5">
      <c r="A22" s="40">
        <v>10</v>
      </c>
      <c r="B22" s="43" t="s">
        <v>57</v>
      </c>
      <c r="C22" s="42" t="s">
        <v>89</v>
      </c>
      <c r="D22" s="6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A22" s="22">
        <v>10</v>
      </c>
      <c r="IB22" s="22" t="s">
        <v>57</v>
      </c>
      <c r="IC22" s="22" t="s">
        <v>89</v>
      </c>
      <c r="IE22" s="23"/>
      <c r="IF22" s="23"/>
      <c r="IG22" s="23"/>
      <c r="IH22" s="23"/>
      <c r="II22" s="23"/>
    </row>
    <row r="23" spans="1:243" s="22" customFormat="1" ht="47.25">
      <c r="A23" s="40">
        <v>11</v>
      </c>
      <c r="B23" s="43" t="s">
        <v>58</v>
      </c>
      <c r="C23" s="42" t="s">
        <v>90</v>
      </c>
      <c r="D23" s="45">
        <v>40</v>
      </c>
      <c r="E23" s="44" t="s">
        <v>53</v>
      </c>
      <c r="F23" s="46">
        <v>142.35</v>
      </c>
      <c r="G23" s="47"/>
      <c r="H23" s="47"/>
      <c r="I23" s="48" t="s">
        <v>36</v>
      </c>
      <c r="J23" s="49">
        <f t="shared" si="0"/>
        <v>1</v>
      </c>
      <c r="K23" s="47" t="s">
        <v>37</v>
      </c>
      <c r="L23" s="47" t="s">
        <v>4</v>
      </c>
      <c r="M23" s="50"/>
      <c r="N23" s="47"/>
      <c r="O23" s="47"/>
      <c r="P23" s="51"/>
      <c r="Q23" s="47"/>
      <c r="R23" s="47"/>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2">
        <f t="shared" si="1"/>
        <v>5694</v>
      </c>
      <c r="BB23" s="53">
        <f t="shared" si="2"/>
        <v>5694</v>
      </c>
      <c r="BC23" s="54" t="str">
        <f t="shared" si="3"/>
        <v>INR  Five Thousand Six Hundred &amp; Ninety Four  Only</v>
      </c>
      <c r="IA23" s="22">
        <v>11</v>
      </c>
      <c r="IB23" s="22" t="s">
        <v>58</v>
      </c>
      <c r="IC23" s="22" t="s">
        <v>90</v>
      </c>
      <c r="ID23" s="22">
        <v>40</v>
      </c>
      <c r="IE23" s="23" t="s">
        <v>53</v>
      </c>
      <c r="IF23" s="23"/>
      <c r="IG23" s="23"/>
      <c r="IH23" s="23"/>
      <c r="II23" s="23"/>
    </row>
    <row r="24" spans="1:243" s="22" customFormat="1" ht="31.5">
      <c r="A24" s="40">
        <v>12</v>
      </c>
      <c r="B24" s="43" t="s">
        <v>69</v>
      </c>
      <c r="C24" s="42" t="s">
        <v>91</v>
      </c>
      <c r="D24" s="6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A24" s="22">
        <v>12</v>
      </c>
      <c r="IB24" s="22" t="s">
        <v>69</v>
      </c>
      <c r="IC24" s="22" t="s">
        <v>91</v>
      </c>
      <c r="IE24" s="23"/>
      <c r="IF24" s="23"/>
      <c r="IG24" s="23"/>
      <c r="IH24" s="23"/>
      <c r="II24" s="23"/>
    </row>
    <row r="25" spans="1:243" s="22" customFormat="1" ht="30">
      <c r="A25" s="40">
        <v>13</v>
      </c>
      <c r="B25" s="43" t="s">
        <v>70</v>
      </c>
      <c r="C25" s="42" t="s">
        <v>92</v>
      </c>
      <c r="D25" s="45">
        <v>100</v>
      </c>
      <c r="E25" s="44" t="s">
        <v>53</v>
      </c>
      <c r="F25" s="46">
        <v>104.21</v>
      </c>
      <c r="G25" s="47"/>
      <c r="H25" s="47"/>
      <c r="I25" s="48" t="s">
        <v>36</v>
      </c>
      <c r="J25" s="49">
        <f t="shared" si="0"/>
        <v>1</v>
      </c>
      <c r="K25" s="47" t="s">
        <v>37</v>
      </c>
      <c r="L25" s="47" t="s">
        <v>4</v>
      </c>
      <c r="M25" s="50"/>
      <c r="N25" s="47"/>
      <c r="O25" s="47"/>
      <c r="P25" s="51"/>
      <c r="Q25" s="47"/>
      <c r="R25" s="47"/>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2">
        <f t="shared" si="1"/>
        <v>10421</v>
      </c>
      <c r="BB25" s="53">
        <f t="shared" si="2"/>
        <v>10421</v>
      </c>
      <c r="BC25" s="54" t="str">
        <f t="shared" si="3"/>
        <v>INR  Ten Thousand Four Hundred &amp; Twenty One  Only</v>
      </c>
      <c r="IA25" s="22">
        <v>13</v>
      </c>
      <c r="IB25" s="22" t="s">
        <v>70</v>
      </c>
      <c r="IC25" s="22" t="s">
        <v>92</v>
      </c>
      <c r="ID25" s="22">
        <v>100</v>
      </c>
      <c r="IE25" s="23" t="s">
        <v>53</v>
      </c>
      <c r="IF25" s="23"/>
      <c r="IG25" s="23"/>
      <c r="IH25" s="23"/>
      <c r="II25" s="23"/>
    </row>
    <row r="26" spans="1:243" s="22" customFormat="1" ht="15.75">
      <c r="A26" s="40">
        <v>14</v>
      </c>
      <c r="B26" s="43" t="s">
        <v>54</v>
      </c>
      <c r="C26" s="42" t="s">
        <v>93</v>
      </c>
      <c r="D26" s="6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8"/>
      <c r="IA26" s="22">
        <v>14</v>
      </c>
      <c r="IB26" s="22" t="s">
        <v>54</v>
      </c>
      <c r="IC26" s="22" t="s">
        <v>93</v>
      </c>
      <c r="IE26" s="23"/>
      <c r="IF26" s="23"/>
      <c r="IG26" s="23"/>
      <c r="IH26" s="23"/>
      <c r="II26" s="23"/>
    </row>
    <row r="27" spans="1:243" s="22" customFormat="1" ht="47.25">
      <c r="A27" s="40">
        <v>15</v>
      </c>
      <c r="B27" s="43" t="s">
        <v>59</v>
      </c>
      <c r="C27" s="42" t="s">
        <v>94</v>
      </c>
      <c r="D27" s="45">
        <v>356</v>
      </c>
      <c r="E27" s="44" t="s">
        <v>53</v>
      </c>
      <c r="F27" s="46">
        <v>76.11</v>
      </c>
      <c r="G27" s="47"/>
      <c r="H27" s="47"/>
      <c r="I27" s="48" t="s">
        <v>36</v>
      </c>
      <c r="J27" s="49">
        <f t="shared" si="0"/>
        <v>1</v>
      </c>
      <c r="K27" s="47" t="s">
        <v>37</v>
      </c>
      <c r="L27" s="47" t="s">
        <v>4</v>
      </c>
      <c r="M27" s="50"/>
      <c r="N27" s="47"/>
      <c r="O27" s="47"/>
      <c r="P27" s="51"/>
      <c r="Q27" s="47"/>
      <c r="R27" s="47"/>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2">
        <f t="shared" si="1"/>
        <v>27095</v>
      </c>
      <c r="BB27" s="53">
        <f t="shared" si="2"/>
        <v>27095</v>
      </c>
      <c r="BC27" s="54" t="str">
        <f t="shared" si="3"/>
        <v>INR  Twenty Seven Thousand  &amp;Ninety Five  Only</v>
      </c>
      <c r="IA27" s="22">
        <v>15</v>
      </c>
      <c r="IB27" s="22" t="s">
        <v>59</v>
      </c>
      <c r="IC27" s="22" t="s">
        <v>94</v>
      </c>
      <c r="ID27" s="22">
        <v>356</v>
      </c>
      <c r="IE27" s="23" t="s">
        <v>53</v>
      </c>
      <c r="IF27" s="23"/>
      <c r="IG27" s="23"/>
      <c r="IH27" s="23"/>
      <c r="II27" s="23"/>
    </row>
    <row r="28" spans="1:243" s="22" customFormat="1" ht="94.5">
      <c r="A28" s="40">
        <v>16</v>
      </c>
      <c r="B28" s="43" t="s">
        <v>50</v>
      </c>
      <c r="C28" s="42" t="s">
        <v>95</v>
      </c>
      <c r="D28" s="45">
        <v>24.92</v>
      </c>
      <c r="E28" s="44" t="s">
        <v>60</v>
      </c>
      <c r="F28" s="46">
        <v>192.33</v>
      </c>
      <c r="G28" s="47"/>
      <c r="H28" s="47"/>
      <c r="I28" s="48" t="s">
        <v>36</v>
      </c>
      <c r="J28" s="49">
        <f t="shared" si="0"/>
        <v>1</v>
      </c>
      <c r="K28" s="47" t="s">
        <v>37</v>
      </c>
      <c r="L28" s="47" t="s">
        <v>4</v>
      </c>
      <c r="M28" s="50"/>
      <c r="N28" s="47"/>
      <c r="O28" s="47"/>
      <c r="P28" s="51"/>
      <c r="Q28" s="47"/>
      <c r="R28" s="47"/>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2">
        <f t="shared" si="1"/>
        <v>4793</v>
      </c>
      <c r="BB28" s="53">
        <f t="shared" si="2"/>
        <v>4793</v>
      </c>
      <c r="BC28" s="54" t="str">
        <f t="shared" si="3"/>
        <v>INR  Four Thousand Seven Hundred &amp; Ninety Three  Only</v>
      </c>
      <c r="IA28" s="22">
        <v>16</v>
      </c>
      <c r="IB28" s="22" t="s">
        <v>50</v>
      </c>
      <c r="IC28" s="22" t="s">
        <v>95</v>
      </c>
      <c r="ID28" s="22">
        <v>24.92</v>
      </c>
      <c r="IE28" s="23" t="s">
        <v>60</v>
      </c>
      <c r="IF28" s="23"/>
      <c r="IG28" s="23"/>
      <c r="IH28" s="23"/>
      <c r="II28" s="23"/>
    </row>
    <row r="29" spans="1:243" s="22" customFormat="1" ht="15.75">
      <c r="A29" s="40">
        <v>17</v>
      </c>
      <c r="B29" s="43" t="s">
        <v>71</v>
      </c>
      <c r="C29" s="42" t="s">
        <v>96</v>
      </c>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8"/>
      <c r="IA29" s="22">
        <v>17</v>
      </c>
      <c r="IB29" s="22" t="s">
        <v>71</v>
      </c>
      <c r="IC29" s="22" t="s">
        <v>96</v>
      </c>
      <c r="IE29" s="23"/>
      <c r="IF29" s="23"/>
      <c r="IG29" s="23"/>
      <c r="IH29" s="23"/>
      <c r="II29" s="23"/>
    </row>
    <row r="30" spans="1:243" s="22" customFormat="1" ht="47.25">
      <c r="A30" s="40">
        <v>18</v>
      </c>
      <c r="B30" s="43" t="s">
        <v>72</v>
      </c>
      <c r="C30" s="42" t="s">
        <v>97</v>
      </c>
      <c r="D30" s="45">
        <v>17.25</v>
      </c>
      <c r="E30" s="44" t="s">
        <v>80</v>
      </c>
      <c r="F30" s="46">
        <v>150.64</v>
      </c>
      <c r="G30" s="47"/>
      <c r="H30" s="47"/>
      <c r="I30" s="48" t="s">
        <v>36</v>
      </c>
      <c r="J30" s="49">
        <f t="shared" si="0"/>
        <v>1</v>
      </c>
      <c r="K30" s="47" t="s">
        <v>37</v>
      </c>
      <c r="L30" s="47" t="s">
        <v>4</v>
      </c>
      <c r="M30" s="50"/>
      <c r="N30" s="47"/>
      <c r="O30" s="47"/>
      <c r="P30" s="51"/>
      <c r="Q30" s="47"/>
      <c r="R30" s="47"/>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2">
        <f t="shared" si="1"/>
        <v>2599</v>
      </c>
      <c r="BB30" s="53">
        <f t="shared" si="2"/>
        <v>2599</v>
      </c>
      <c r="BC30" s="54" t="str">
        <f t="shared" si="3"/>
        <v>INR  Two Thousand Five Hundred &amp; Ninety Nine  Only</v>
      </c>
      <c r="IA30" s="22">
        <v>18</v>
      </c>
      <c r="IB30" s="22" t="s">
        <v>72</v>
      </c>
      <c r="IC30" s="22" t="s">
        <v>97</v>
      </c>
      <c r="ID30" s="22">
        <v>17.25</v>
      </c>
      <c r="IE30" s="23" t="s">
        <v>80</v>
      </c>
      <c r="IF30" s="23"/>
      <c r="IG30" s="23"/>
      <c r="IH30" s="23"/>
      <c r="II30" s="23"/>
    </row>
    <row r="31" spans="1:243" s="22" customFormat="1" ht="15.75">
      <c r="A31" s="40">
        <v>19</v>
      </c>
      <c r="B31" s="43" t="s">
        <v>73</v>
      </c>
      <c r="C31" s="42" t="s">
        <v>98</v>
      </c>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A31" s="22">
        <v>19</v>
      </c>
      <c r="IB31" s="22" t="s">
        <v>73</v>
      </c>
      <c r="IC31" s="22" t="s">
        <v>98</v>
      </c>
      <c r="IE31" s="23"/>
      <c r="IF31" s="23"/>
      <c r="IG31" s="23"/>
      <c r="IH31" s="23"/>
      <c r="II31" s="23"/>
    </row>
    <row r="32" spans="1:243" s="22" customFormat="1" ht="15.75">
      <c r="A32" s="40">
        <v>20</v>
      </c>
      <c r="B32" s="43" t="s">
        <v>74</v>
      </c>
      <c r="C32" s="42" t="s">
        <v>99</v>
      </c>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A32" s="22">
        <v>20</v>
      </c>
      <c r="IB32" s="22" t="s">
        <v>74</v>
      </c>
      <c r="IC32" s="22" t="s">
        <v>99</v>
      </c>
      <c r="IE32" s="23"/>
      <c r="IF32" s="23"/>
      <c r="IG32" s="23"/>
      <c r="IH32" s="23"/>
      <c r="II32" s="23"/>
    </row>
    <row r="33" spans="1:243" s="22" customFormat="1" ht="31.5">
      <c r="A33" s="40">
        <v>21</v>
      </c>
      <c r="B33" s="43" t="s">
        <v>75</v>
      </c>
      <c r="C33" s="42" t="s">
        <v>100</v>
      </c>
      <c r="D33" s="45">
        <v>17.82</v>
      </c>
      <c r="E33" s="44" t="s">
        <v>60</v>
      </c>
      <c r="F33" s="46">
        <v>6585.49</v>
      </c>
      <c r="G33" s="47"/>
      <c r="H33" s="47"/>
      <c r="I33" s="48" t="s">
        <v>36</v>
      </c>
      <c r="J33" s="49">
        <f t="shared" si="0"/>
        <v>1</v>
      </c>
      <c r="K33" s="47" t="s">
        <v>37</v>
      </c>
      <c r="L33" s="47" t="s">
        <v>4</v>
      </c>
      <c r="M33" s="50"/>
      <c r="N33" s="47"/>
      <c r="O33" s="47"/>
      <c r="P33" s="51"/>
      <c r="Q33" s="47"/>
      <c r="R33" s="47"/>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2">
        <f t="shared" si="1"/>
        <v>117353</v>
      </c>
      <c r="BB33" s="53">
        <f t="shared" si="2"/>
        <v>117353</v>
      </c>
      <c r="BC33" s="54" t="str">
        <f t="shared" si="3"/>
        <v>INR  One Lakh Seventeen Thousand Three Hundred &amp; Fifty Three  Only</v>
      </c>
      <c r="IA33" s="22">
        <v>21</v>
      </c>
      <c r="IB33" s="22" t="s">
        <v>75</v>
      </c>
      <c r="IC33" s="22" t="s">
        <v>100</v>
      </c>
      <c r="ID33" s="22">
        <v>17.82</v>
      </c>
      <c r="IE33" s="23" t="s">
        <v>60</v>
      </c>
      <c r="IF33" s="23"/>
      <c r="IG33" s="23"/>
      <c r="IH33" s="23"/>
      <c r="II33" s="23"/>
    </row>
    <row r="34" spans="1:243" s="22" customFormat="1" ht="189">
      <c r="A34" s="40">
        <v>22</v>
      </c>
      <c r="B34" s="43" t="s">
        <v>76</v>
      </c>
      <c r="C34" s="42" t="s">
        <v>101</v>
      </c>
      <c r="D34" s="45">
        <v>392</v>
      </c>
      <c r="E34" s="44" t="s">
        <v>53</v>
      </c>
      <c r="F34" s="46">
        <v>415.74</v>
      </c>
      <c r="G34" s="47"/>
      <c r="H34" s="47"/>
      <c r="I34" s="48" t="s">
        <v>36</v>
      </c>
      <c r="J34" s="49">
        <f t="shared" si="0"/>
        <v>1</v>
      </c>
      <c r="K34" s="47" t="s">
        <v>37</v>
      </c>
      <c r="L34" s="47" t="s">
        <v>4</v>
      </c>
      <c r="M34" s="50"/>
      <c r="N34" s="47"/>
      <c r="O34" s="47"/>
      <c r="P34" s="51"/>
      <c r="Q34" s="47"/>
      <c r="R34" s="47"/>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2">
        <f t="shared" si="1"/>
        <v>162970</v>
      </c>
      <c r="BB34" s="53">
        <f t="shared" si="2"/>
        <v>162970</v>
      </c>
      <c r="BC34" s="54" t="str">
        <f t="shared" si="3"/>
        <v>INR  One Lakh Sixty Two Thousand Nine Hundred &amp; Seventy  Only</v>
      </c>
      <c r="IA34" s="22">
        <v>22</v>
      </c>
      <c r="IB34" s="22" t="s">
        <v>76</v>
      </c>
      <c r="IC34" s="22" t="s">
        <v>101</v>
      </c>
      <c r="ID34" s="22">
        <v>392</v>
      </c>
      <c r="IE34" s="23" t="s">
        <v>53</v>
      </c>
      <c r="IF34" s="23"/>
      <c r="IG34" s="23"/>
      <c r="IH34" s="23"/>
      <c r="II34" s="23"/>
    </row>
    <row r="35" spans="1:243" s="22" customFormat="1" ht="15.75">
      <c r="A35" s="40">
        <v>23</v>
      </c>
      <c r="B35" s="43" t="s">
        <v>51</v>
      </c>
      <c r="C35" s="42" t="s">
        <v>102</v>
      </c>
      <c r="D35" s="66"/>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8"/>
      <c r="IA35" s="22">
        <v>23</v>
      </c>
      <c r="IB35" s="22" t="s">
        <v>51</v>
      </c>
      <c r="IC35" s="22" t="s">
        <v>102</v>
      </c>
      <c r="IE35" s="23"/>
      <c r="IF35" s="23"/>
      <c r="IG35" s="23"/>
      <c r="IH35" s="23"/>
      <c r="II35" s="23"/>
    </row>
    <row r="36" spans="1:243" s="22" customFormat="1" ht="47.25">
      <c r="A36" s="40">
        <v>24</v>
      </c>
      <c r="B36" s="43" t="s">
        <v>52</v>
      </c>
      <c r="C36" s="42" t="s">
        <v>103</v>
      </c>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8"/>
      <c r="IA36" s="22">
        <v>24</v>
      </c>
      <c r="IB36" s="22" t="s">
        <v>52</v>
      </c>
      <c r="IC36" s="22" t="s">
        <v>103</v>
      </c>
      <c r="IE36" s="23"/>
      <c r="IF36" s="23"/>
      <c r="IG36" s="23"/>
      <c r="IH36" s="23"/>
      <c r="II36" s="23"/>
    </row>
    <row r="37" spans="1:243" s="22" customFormat="1" ht="63">
      <c r="A37" s="40">
        <v>25</v>
      </c>
      <c r="B37" s="43" t="s">
        <v>55</v>
      </c>
      <c r="C37" s="42" t="s">
        <v>104</v>
      </c>
      <c r="D37" s="45">
        <v>392</v>
      </c>
      <c r="E37" s="44" t="s">
        <v>53</v>
      </c>
      <c r="F37" s="46">
        <v>103.24</v>
      </c>
      <c r="G37" s="47"/>
      <c r="H37" s="47"/>
      <c r="I37" s="48" t="s">
        <v>36</v>
      </c>
      <c r="J37" s="49">
        <f t="shared" si="0"/>
        <v>1</v>
      </c>
      <c r="K37" s="47" t="s">
        <v>37</v>
      </c>
      <c r="L37" s="47" t="s">
        <v>4</v>
      </c>
      <c r="M37" s="50"/>
      <c r="N37" s="47"/>
      <c r="O37" s="47"/>
      <c r="P37" s="51"/>
      <c r="Q37" s="47"/>
      <c r="R37" s="47"/>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2">
        <f t="shared" si="1"/>
        <v>40470</v>
      </c>
      <c r="BB37" s="53">
        <f t="shared" si="2"/>
        <v>40470</v>
      </c>
      <c r="BC37" s="54" t="str">
        <f t="shared" si="3"/>
        <v>INR  Forty Thousand Four Hundred &amp; Seventy  Only</v>
      </c>
      <c r="IA37" s="22">
        <v>25</v>
      </c>
      <c r="IB37" s="22" t="s">
        <v>55</v>
      </c>
      <c r="IC37" s="22" t="s">
        <v>104</v>
      </c>
      <c r="ID37" s="22">
        <v>392</v>
      </c>
      <c r="IE37" s="23" t="s">
        <v>53</v>
      </c>
      <c r="IF37" s="23"/>
      <c r="IG37" s="23"/>
      <c r="IH37" s="23"/>
      <c r="II37" s="23"/>
    </row>
    <row r="38" spans="1:243" s="22" customFormat="1" ht="15.75">
      <c r="A38" s="40">
        <v>26</v>
      </c>
      <c r="B38" s="43" t="s">
        <v>77</v>
      </c>
      <c r="C38" s="42" t="s">
        <v>105</v>
      </c>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8"/>
      <c r="IA38" s="22">
        <v>26</v>
      </c>
      <c r="IB38" s="22" t="s">
        <v>77</v>
      </c>
      <c r="IC38" s="22" t="s">
        <v>105</v>
      </c>
      <c r="IE38" s="23"/>
      <c r="IF38" s="23"/>
      <c r="IG38" s="23"/>
      <c r="IH38" s="23"/>
      <c r="II38" s="23"/>
    </row>
    <row r="39" spans="1:243" s="22" customFormat="1" ht="47.25">
      <c r="A39" s="40">
        <v>27</v>
      </c>
      <c r="B39" s="43" t="s">
        <v>78</v>
      </c>
      <c r="C39" s="42" t="s">
        <v>106</v>
      </c>
      <c r="D39" s="45">
        <v>67.8</v>
      </c>
      <c r="E39" s="44" t="s">
        <v>81</v>
      </c>
      <c r="F39" s="46">
        <v>1203.43</v>
      </c>
      <c r="G39" s="47"/>
      <c r="H39" s="47"/>
      <c r="I39" s="48" t="s">
        <v>36</v>
      </c>
      <c r="J39" s="49">
        <f t="shared" si="0"/>
        <v>1</v>
      </c>
      <c r="K39" s="47" t="s">
        <v>37</v>
      </c>
      <c r="L39" s="47" t="s">
        <v>4</v>
      </c>
      <c r="M39" s="50"/>
      <c r="N39" s="47"/>
      <c r="O39" s="47"/>
      <c r="P39" s="51"/>
      <c r="Q39" s="47"/>
      <c r="R39" s="47"/>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2">
        <f t="shared" si="1"/>
        <v>81593</v>
      </c>
      <c r="BB39" s="53">
        <f t="shared" si="2"/>
        <v>81593</v>
      </c>
      <c r="BC39" s="54" t="str">
        <f t="shared" si="3"/>
        <v>INR  Eighty One Thousand Five Hundred &amp; Ninety Three  Only</v>
      </c>
      <c r="IA39" s="22">
        <v>27</v>
      </c>
      <c r="IB39" s="22" t="s">
        <v>78</v>
      </c>
      <c r="IC39" s="22" t="s">
        <v>106</v>
      </c>
      <c r="ID39" s="22">
        <v>67.8</v>
      </c>
      <c r="IE39" s="23" t="s">
        <v>81</v>
      </c>
      <c r="IF39" s="23"/>
      <c r="IG39" s="23"/>
      <c r="IH39" s="23"/>
      <c r="II39" s="23"/>
    </row>
    <row r="40" spans="1:55" ht="30">
      <c r="A40" s="24" t="s">
        <v>39</v>
      </c>
      <c r="B40" s="55"/>
      <c r="C40" s="56"/>
      <c r="D40" s="57"/>
      <c r="E40" s="57" t="s">
        <v>7</v>
      </c>
      <c r="F40" s="57"/>
      <c r="G40" s="57"/>
      <c r="H40" s="58"/>
      <c r="I40" s="58"/>
      <c r="J40" s="58"/>
      <c r="K40" s="58"/>
      <c r="L40" s="59"/>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1">
        <f>ROUND(SUM(BA13:BA39),0)</f>
        <v>504260</v>
      </c>
      <c r="BB40" s="62">
        <f>SUM(BB13:BB39)</f>
        <v>504260</v>
      </c>
      <c r="BC40" s="63" t="str">
        <f>SpellNumber(L40,BB40)</f>
        <v>  Five Lakh Four Thousand Two Hundred &amp; Sixty  Only</v>
      </c>
    </row>
    <row r="41" spans="1:55" ht="36.75" customHeight="1">
      <c r="A41" s="25" t="s">
        <v>40</v>
      </c>
      <c r="B41" s="26"/>
      <c r="C41" s="27"/>
      <c r="D41" s="28"/>
      <c r="E41" s="64" t="s">
        <v>45</v>
      </c>
      <c r="F41" s="37"/>
      <c r="G41" s="29"/>
      <c r="H41" s="30"/>
      <c r="I41" s="30"/>
      <c r="J41" s="30"/>
      <c r="K41" s="31"/>
      <c r="L41" s="32"/>
      <c r="M41" s="33"/>
      <c r="N41" s="34"/>
      <c r="O41" s="22"/>
      <c r="P41" s="22"/>
      <c r="Q41" s="22"/>
      <c r="R41" s="22"/>
      <c r="S41" s="22"/>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5">
        <f>IF(ISBLANK(F41),0,IF(E41="Excess (+)",ROUND(BA40+(BA40*F41),2),IF(E41="Less (-)",ROUND(BA40+(BA40*F41*(-1)),2),IF(E41="At Par",BA40,0))))</f>
        <v>0</v>
      </c>
      <c r="BB41" s="36">
        <f>ROUND(BA41,0)</f>
        <v>0</v>
      </c>
      <c r="BC41" s="21" t="str">
        <f>SpellNumber($E$2,BB41)</f>
        <v>INR Zero Only</v>
      </c>
    </row>
    <row r="42" spans="1:55" ht="33.75" customHeight="1">
      <c r="A42" s="24" t="s">
        <v>41</v>
      </c>
      <c r="B42" s="24"/>
      <c r="C42" s="69" t="str">
        <f>SpellNumber($E$2,BB41)</f>
        <v>INR Zero Only</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sheetData>
  <sheetProtection password="D850" sheet="1"/>
  <autoFilter ref="A11:BC42"/>
  <mergeCells count="23">
    <mergeCell ref="D38:BC38"/>
    <mergeCell ref="C42:BC42"/>
    <mergeCell ref="A1:L1"/>
    <mergeCell ref="A4:BC4"/>
    <mergeCell ref="A5:BC5"/>
    <mergeCell ref="A6:BC6"/>
    <mergeCell ref="A7:BC7"/>
    <mergeCell ref="B8:BC8"/>
    <mergeCell ref="A9:BC9"/>
    <mergeCell ref="D13:BC13"/>
    <mergeCell ref="D15:BC15"/>
    <mergeCell ref="D19:BC19"/>
    <mergeCell ref="D21:BC21"/>
    <mergeCell ref="D22:BC22"/>
    <mergeCell ref="D24:BC24"/>
    <mergeCell ref="D26:BC26"/>
    <mergeCell ref="D31:BC31"/>
    <mergeCell ref="D32:BC32"/>
    <mergeCell ref="D35:BC35"/>
    <mergeCell ref="D36:BC36"/>
    <mergeCell ref="D16:BC16"/>
    <mergeCell ref="D18:BC18"/>
    <mergeCell ref="D29:BC29"/>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
      <formula1>IF(E41="Select",-1,IF(E41="At Par",0,0))</formula1>
      <formula2>IF(E41="Select",-1,IF(E41="At Par",0,0.99))</formula2>
    </dataValidation>
    <dataValidation type="list" allowBlank="1" showErrorMessage="1" sqref="E4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ErrorMessage="1" sqref="D13 K14 D15:D16 K17 D18:D19 K20 D21:D22 K23 D24 K25 D26 K27:K28 D29 K30 D31:D32 K33:K34 D35:D36 K37 K39 D3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3:A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4 G17:H17 G20:H20 G23:H23 G25:H25 G27:H28 G30:H30 G33:H34 G37:H37 G39:H39">
      <formula1>0</formula1>
      <formula2>999999999999999</formula2>
    </dataValidation>
    <dataValidation allowBlank="1" showInputMessage="1" showErrorMessage="1" promptTitle="Addition / Deduction" prompt="Please Choose the correct One" sqref="J14 J17 J20 J23 J25 J27:J28 J30 J33:J34 J37 J39">
      <formula1>0</formula1>
      <formula2>0</formula2>
    </dataValidation>
    <dataValidation type="list" showErrorMessage="1" sqref="I14 I17 I20 I23 I25 I27:I28 I30 I33:I34 I37 I3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7:O17 N20:O20 N23:O23 N25:O25 N27:O28 N30:O30 N33:O34 N37:O37 N39: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7 R20 R23 R25 R27:R28 R30 R33:R34 R37 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7 Q20 Q23 Q25 Q27:Q28 Q30 Q33:Q34 Q37 Q3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7 M20 M23 M25 M27:M28 M30 M33:M34 M37 M3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7 F20 F23 F25 F27:F28 F30 F33:F34 F37 F39">
      <formula1>0</formula1>
      <formula2>999999999999999</formula2>
    </dataValidation>
    <dataValidation type="list" allowBlank="1" showInputMessage="1" showErrorMessage="1" sqref="L35 L36 L37 L13 L14 L15 L16 L17 L18 L19 L20 L21 L22 L23 L24 L25 L26 L27 L28 L29 L30 L31 L32 L33 L34 L39 L38">
      <formula1>"INR"</formula1>
    </dataValidation>
    <dataValidation allowBlank="1" showInputMessage="1" showErrorMessage="1" promptTitle="Itemcode/Make" prompt="Please enter text" sqref="C13:C39">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5" t="s">
        <v>42</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2023-10-04T10:52:58Z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