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6380" windowHeight="81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'BoQ1'!$A$11:$BC$35</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<sst xmlns="http://schemas.openxmlformats.org/spreadsheetml/2006/main" count="228" uniqueCount="89">
  <si>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</si>
  <si>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</si>
  <si>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</si>
  <si>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</si>
  <si>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</si>
  <si>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</si>
  <si>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</si>
  <si>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</si>
  <si>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</si>
  <si>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</si>
  <si>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</si>
  <si>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</si>
  <si>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</si>
  <si>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</si>
  <si>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</si>
  <si>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</si>
  <si>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</si>
  <si>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</si>
  <si>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</si>
  <si>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</si>
  <si>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</si>
  <si>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</si>
  <si>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</si>
  <si>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</si>
  <si>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</si>
  <si>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</si>
  <si>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</si>
  <si>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</si>
  <si>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</si>
  <si>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</si>
  <si>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</si>
  <si>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</si>
  <si>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</si>
  <si>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</si>
  <si>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</si>
  <si>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</si>
  <si>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</si>
  <si>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</si>
  <si>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</si>
  <si>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</si>
  <si>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</si>
  <si>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</si>
  <si>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</si>
  <si>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</si>
  <si>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</si>
  <si>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</si>
  <si>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</si>
  <si>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</si>
  <si>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</si>
  <si>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</si>
  <si>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</si>
  <si>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</si>
  <si>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Tender Inviting Authority: Executive Engineer, IWD, IIT, Kanpur</t>
  </si>
  <si>
    <t>sqm</t>
  </si>
  <si>
    <t>FINISHING</t>
  </si>
  <si>
    <t>Select</t>
  </si>
  <si>
    <t>item no.1</t>
  </si>
  <si>
    <t>item no.2</t>
  </si>
  <si>
    <t>item no.3</t>
  </si>
  <si>
    <t>item no.5</t>
  </si>
  <si>
    <t>item no.8</t>
  </si>
  <si>
    <t>item no.10</t>
  </si>
  <si>
    <t>item no.18</t>
  </si>
  <si>
    <t>item no.25</t>
  </si>
  <si>
    <t>item no.26</t>
  </si>
  <si>
    <t>each</t>
  </si>
  <si>
    <r>
      <t xml:space="preserve">TOTAL AMOUNT  
           in
     </t>
    </r>
    <r>
      <rPr>
        <b/>
        <sz val="11"/>
        <color indexed="10"/>
        <rFont val="Arial"/>
        <family val="2"/>
      </rPr>
      <t xml:space="preserve"> Rs.      P</t>
    </r>
  </si>
  <si>
    <t>WOOD AND P. V. 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</si>
  <si>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</si>
  <si>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</si>
  <si>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providing lipping with 2nd class teak wood battens 25 mm minimum depth on all edges of flush door shutters (over all area of door shutter to be measured).</t>
  </si>
  <si>
    <t>Extra for cutting rebate in flush door shutters (Total area of the shutter to be measured).</t>
  </si>
  <si>
    <t>Providing and fixing aluminium extruded section body tubular type universal hydraulic door closer (having brand logo with ISi, IS : 3564, embossed on the body, door weight upto 36 kg to 80 kg and door width from 701 mm to 1000 mm), with double speed adjustment with necessary accessories and screws etc. complete.</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</si>
  <si>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</si>
  <si>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</si>
  <si>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and fixing stainless steel fancy handle of approved make fixed with SS screws etc. complete as per direction of Engineer-in-charge.</t>
  </si>
  <si>
    <t>200 mm</t>
  </si>
  <si>
    <t xml:space="preserve">Providing and fixing Satin stainless steel wall mounted Door Stopper with rubber buffer  of approved quality  of Make, Dorma : 4012 Hafle:- 937.13.530, GEZE : 98307002 or approved equivalent with necessary S.S. screws etc. all complete. </t>
  </si>
  <si>
    <t xml:space="preserve">Providing and fixing of stainless steel grade 304 sliding door bolt satin S.S. finish  including the cost of screws and other incidental charges as per the design approved by Engineer- In -charge
250X16mm.
"
</t>
  </si>
  <si>
    <t>French spirit polishing :</t>
  </si>
  <si>
    <t>Two or more coats on new works including a coat of wood filler</t>
  </si>
  <si>
    <t>Dismantling and Demolishing</t>
  </si>
  <si>
    <t>Taking out doors, windows and clerestory window shutters (steel or wood) including stacking within 50 metres lead :</t>
  </si>
  <si>
    <t>Of area beyond 3 sq. metres</t>
  </si>
  <si>
    <t>MINOR CIVIL MAINTENANCE WORK:</t>
  </si>
  <si>
    <t xml:space="preserve">Providing and fixing  Stailess steel Tower bolt of Kich/ Golden make or equivalent, including the cost of screws etc. complete all as per direction of Engineer-in-charge. 250x10 mm.
"
</t>
  </si>
  <si>
    <t>Each</t>
  </si>
  <si>
    <t>Name of Work:  Replacemen of old doors for L-8,L-9, L-10,L-11, L-12, L-13, L-16, L-17 in new lecture hall complex.</t>
  </si>
  <si>
    <t>Contract No:   44/C/D2/2022-23/02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</si>
</sst>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0" xfId="56" applyNumberFormat="1" applyFont="1" applyFill="1" applyAlignment="1">
      <alignment vertical="top" wrapText="1"/>
      <protection/>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2" fontId="7" fillId="0" borderId="22" xfId="56" applyNumberFormat="1" applyFont="1" applyFill="1" applyBorder="1" applyAlignment="1" applyProtection="1">
      <alignment horizontal="center" vertical="top"/>
      <protection/>
    </xf>
    <xf numFmtId="2" fontId="7" fillId="0" borderId="23" xfId="56" applyNumberFormat="1" applyFont="1" applyFill="1" applyBorder="1" applyAlignment="1" applyProtection="1">
      <alignment horizontal="center" vertical="top"/>
      <protection/>
    </xf>
    <xf numFmtId="2"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0" borderId="27"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35"/>
  <sheetViews>
    <sheetView showGridLines="0" zoomScale="85" zoomScaleNormal="85" zoomScalePageLayoutView="0" workbookViewId="0" topLeftCell="A1">
      <selection activeCell="B14" sqref="B14"/>
    </sheetView>
  </sheetViews>
  <sheetFormatPr defaultColWidth="9.140625" defaultRowHeight="15"/>
  <cols>
    <col min="1" max="1" width="9.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4" t="str">
        <f>B2&amp;" BoQ"</f>
        <v>Percentage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5" t="s">
        <v>52</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8.25" customHeight="1">
      <c r="A5" s="75" t="s">
        <v>87</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75" customHeight="1">
      <c r="A6" s="75" t="s">
        <v>88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58.5" customHeight="1">
      <c r="A8" s="11" t="s">
        <v>50</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5">
        <v>1</v>
      </c>
      <c r="B13" s="66" t="s">
        <v>67</v>
      </c>
      <c r="C13" s="39"/>
      <c r="D13" s="81"/>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3"/>
      <c r="IA13" s="22">
        <v>1</v>
      </c>
      <c r="IB13" s="22" t="s">
        <v>67</v>
      </c>
      <c r="IE13" s="23"/>
      <c r="IF13" s="23" t="s">
        <v>34</v>
      </c>
      <c r="IG13" s="23" t="s">
        <v>35</v>
      </c>
      <c r="IH13" s="23">
        <v>10</v>
      </c>
      <c r="II13" s="23" t="s">
        <v>36</v>
      </c>
    </row>
    <row r="14" spans="1:243" s="22" customFormat="1" ht="114.75" customHeight="1">
      <c r="A14" s="65">
        <v>1.01</v>
      </c>
      <c r="B14" s="71" t="s">
        <v>68</v>
      </c>
      <c r="C14" s="39" t="s">
        <v>56</v>
      </c>
      <c r="D14" s="78"/>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80"/>
      <c r="IA14" s="22">
        <v>1.01</v>
      </c>
      <c r="IB14" s="22" t="s">
        <v>68</v>
      </c>
      <c r="IC14" s="22" t="s">
        <v>56</v>
      </c>
      <c r="IE14" s="23"/>
      <c r="IF14" s="23" t="s">
        <v>40</v>
      </c>
      <c r="IG14" s="23" t="s">
        <v>35</v>
      </c>
      <c r="IH14" s="23">
        <v>123.223</v>
      </c>
      <c r="II14" s="23" t="s">
        <v>37</v>
      </c>
    </row>
    <row r="15" spans="1:243" s="22" customFormat="1" ht="39" customHeight="1">
      <c r="A15" s="65">
        <v>1.02</v>
      </c>
      <c r="B15" s="66" t="s">
        <v>69</v>
      </c>
      <c r="C15" s="39" t="s">
        <v>57</v>
      </c>
      <c r="D15" s="67">
        <v>61.4</v>
      </c>
      <c r="E15" s="68" t="s">
        <v>53</v>
      </c>
      <c r="F15" s="69">
        <v>1767.42</v>
      </c>
      <c r="G15" s="40"/>
      <c r="H15" s="24"/>
      <c r="I15" s="47" t="s">
        <v>38</v>
      </c>
      <c r="J15" s="48">
        <f aca="true" t="shared" si="0" ref="J15:J32">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 aca="true" t="shared" si="1" ref="BA15:BA32">ROUND(total_amount_ba($B$2,$D$2,D15,F15,J15,K15,M15),0)</f>
        <v>108520</v>
      </c>
      <c r="BB15" s="60">
        <f aca="true" t="shared" si="2" ref="BB15:BB32">BA15+SUM(N15:AZ15)</f>
        <v>108520</v>
      </c>
      <c r="BC15" s="56" t="str">
        <f aca="true" t="shared" si="3" ref="BC15:BC32">SpellNumber(L15,BB15)</f>
        <v>INR  One Lakh Eight Thousand Five Hundred &amp; Twenty  Only</v>
      </c>
      <c r="IA15" s="22">
        <v>1.02</v>
      </c>
      <c r="IB15" s="22" t="s">
        <v>69</v>
      </c>
      <c r="IC15" s="22" t="s">
        <v>57</v>
      </c>
      <c r="ID15" s="22">
        <v>61.4</v>
      </c>
      <c r="IE15" s="23" t="s">
        <v>53</v>
      </c>
      <c r="IF15" s="23" t="s">
        <v>41</v>
      </c>
      <c r="IG15" s="23" t="s">
        <v>42</v>
      </c>
      <c r="IH15" s="23">
        <v>213</v>
      </c>
      <c r="II15" s="23" t="s">
        <v>37</v>
      </c>
    </row>
    <row r="16" spans="1:243" s="22" customFormat="1" ht="62.25" customHeight="1">
      <c r="A16" s="65">
        <v>1.03</v>
      </c>
      <c r="B16" s="66" t="s">
        <v>70</v>
      </c>
      <c r="C16" s="39"/>
      <c r="D16" s="67">
        <v>61.4</v>
      </c>
      <c r="E16" s="68" t="s">
        <v>53</v>
      </c>
      <c r="F16" s="69">
        <v>351.95</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9"/>
      <c r="BA16" s="42">
        <f t="shared" si="1"/>
        <v>21610</v>
      </c>
      <c r="BB16" s="60">
        <f t="shared" si="2"/>
        <v>21610</v>
      </c>
      <c r="BC16" s="56" t="str">
        <f t="shared" si="3"/>
        <v>INR  Twenty One Thousand Six Hundred &amp; Ten  Only</v>
      </c>
      <c r="IA16" s="22">
        <v>1.03</v>
      </c>
      <c r="IB16" s="22" t="s">
        <v>70</v>
      </c>
      <c r="ID16" s="22">
        <v>61.4</v>
      </c>
      <c r="IE16" s="23" t="s">
        <v>53</v>
      </c>
      <c r="IF16" s="23"/>
      <c r="IG16" s="23"/>
      <c r="IH16" s="23"/>
      <c r="II16" s="23"/>
    </row>
    <row r="17" spans="1:243" s="22" customFormat="1" ht="42.75">
      <c r="A17" s="65">
        <v>1.04</v>
      </c>
      <c r="B17" s="66" t="s">
        <v>71</v>
      </c>
      <c r="C17" s="39"/>
      <c r="D17" s="67">
        <v>61.4</v>
      </c>
      <c r="E17" s="68" t="s">
        <v>53</v>
      </c>
      <c r="F17" s="69">
        <v>82.11</v>
      </c>
      <c r="G17" s="40"/>
      <c r="H17" s="24"/>
      <c r="I17" s="47" t="s">
        <v>38</v>
      </c>
      <c r="J17" s="48">
        <f t="shared" si="0"/>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9"/>
      <c r="BA17" s="42">
        <f t="shared" si="1"/>
        <v>5042</v>
      </c>
      <c r="BB17" s="60">
        <f t="shared" si="2"/>
        <v>5042</v>
      </c>
      <c r="BC17" s="56" t="str">
        <f t="shared" si="3"/>
        <v>INR  Five Thousand  &amp;Forty Two  Only</v>
      </c>
      <c r="IA17" s="22">
        <v>1.04</v>
      </c>
      <c r="IB17" s="22" t="s">
        <v>71</v>
      </c>
      <c r="ID17" s="22">
        <v>61.4</v>
      </c>
      <c r="IE17" s="23" t="s">
        <v>53</v>
      </c>
      <c r="IF17" s="23"/>
      <c r="IG17" s="23"/>
      <c r="IH17" s="23"/>
      <c r="II17" s="23"/>
    </row>
    <row r="18" spans="1:243" s="22" customFormat="1" ht="128.25">
      <c r="A18" s="65">
        <v>1.05</v>
      </c>
      <c r="B18" s="66" t="s">
        <v>72</v>
      </c>
      <c r="C18" s="39"/>
      <c r="D18" s="67">
        <v>20</v>
      </c>
      <c r="E18" s="68" t="s">
        <v>65</v>
      </c>
      <c r="F18" s="69">
        <v>750.81</v>
      </c>
      <c r="G18" s="40">
        <v>2695</v>
      </c>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t="shared" si="1"/>
        <v>15016</v>
      </c>
      <c r="BB18" s="60">
        <f t="shared" si="2"/>
        <v>15016</v>
      </c>
      <c r="BC18" s="56" t="str">
        <f t="shared" si="3"/>
        <v>INR  Fifteen Thousand  &amp;Sixteen  Only</v>
      </c>
      <c r="IA18" s="22">
        <v>1.05</v>
      </c>
      <c r="IB18" s="22" t="s">
        <v>72</v>
      </c>
      <c r="ID18" s="22">
        <v>20</v>
      </c>
      <c r="IE18" s="23" t="s">
        <v>65</v>
      </c>
      <c r="IF18" s="23"/>
      <c r="IG18" s="23"/>
      <c r="IH18" s="23"/>
      <c r="II18" s="23"/>
    </row>
    <row r="19" spans="1:243" s="22" customFormat="1" ht="99.75">
      <c r="A19" s="65">
        <v>1.06</v>
      </c>
      <c r="B19" s="66" t="s">
        <v>73</v>
      </c>
      <c r="C19" s="39"/>
      <c r="D19" s="8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3"/>
      <c r="IA19" s="22">
        <v>1.06</v>
      </c>
      <c r="IB19" s="22" t="s">
        <v>73</v>
      </c>
      <c r="IE19" s="23"/>
      <c r="IF19" s="23"/>
      <c r="IG19" s="23"/>
      <c r="IH19" s="23"/>
      <c r="II19" s="23"/>
    </row>
    <row r="20" spans="1:243" s="22" customFormat="1" ht="30.75" customHeight="1">
      <c r="A20" s="65">
        <v>1.07</v>
      </c>
      <c r="B20" s="66" t="s">
        <v>74</v>
      </c>
      <c r="C20" s="39" t="s">
        <v>58</v>
      </c>
      <c r="D20" s="67">
        <v>122.8</v>
      </c>
      <c r="E20" s="68" t="s">
        <v>53</v>
      </c>
      <c r="F20" s="69">
        <v>669.88</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9"/>
      <c r="BA20" s="42">
        <f t="shared" si="1"/>
        <v>82261</v>
      </c>
      <c r="BB20" s="60">
        <f t="shared" si="2"/>
        <v>82261</v>
      </c>
      <c r="BC20" s="56" t="str">
        <f t="shared" si="3"/>
        <v>INR  Eighty Two Thousand Two Hundred &amp; Sixty One  Only</v>
      </c>
      <c r="IA20" s="22">
        <v>1.07</v>
      </c>
      <c r="IB20" s="22" t="s">
        <v>74</v>
      </c>
      <c r="IC20" s="22" t="s">
        <v>58</v>
      </c>
      <c r="ID20" s="22">
        <v>122.8</v>
      </c>
      <c r="IE20" s="23" t="s">
        <v>53</v>
      </c>
      <c r="IF20" s="23" t="s">
        <v>34</v>
      </c>
      <c r="IG20" s="23" t="s">
        <v>43</v>
      </c>
      <c r="IH20" s="23">
        <v>10</v>
      </c>
      <c r="II20" s="23" t="s">
        <v>37</v>
      </c>
    </row>
    <row r="21" spans="1:243" s="22" customFormat="1" ht="57">
      <c r="A21" s="65">
        <v>1.08</v>
      </c>
      <c r="B21" s="66" t="s">
        <v>75</v>
      </c>
      <c r="C21" s="39"/>
      <c r="D21" s="81"/>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3"/>
      <c r="IA21" s="22">
        <v>1.08</v>
      </c>
      <c r="IB21" s="22" t="s">
        <v>75</v>
      </c>
      <c r="IE21" s="23"/>
      <c r="IF21" s="23"/>
      <c r="IG21" s="23"/>
      <c r="IH21" s="23"/>
      <c r="II21" s="23"/>
    </row>
    <row r="22" spans="1:243" s="22" customFormat="1" ht="28.5">
      <c r="A22" s="65">
        <v>1.09</v>
      </c>
      <c r="B22" s="66" t="s">
        <v>76</v>
      </c>
      <c r="C22" s="39" t="s">
        <v>59</v>
      </c>
      <c r="D22" s="67">
        <v>80</v>
      </c>
      <c r="E22" s="68" t="s">
        <v>65</v>
      </c>
      <c r="F22" s="69">
        <v>134.28</v>
      </c>
      <c r="G22" s="50"/>
      <c r="H22" s="50"/>
      <c r="I22" s="51" t="s">
        <v>38</v>
      </c>
      <c r="J22" s="52">
        <f t="shared" si="0"/>
        <v>1</v>
      </c>
      <c r="K22" s="50" t="s">
        <v>39</v>
      </c>
      <c r="L22" s="50" t="s">
        <v>4</v>
      </c>
      <c r="M22" s="53"/>
      <c r="N22" s="50"/>
      <c r="O22" s="50"/>
      <c r="P22" s="54"/>
      <c r="Q22" s="50"/>
      <c r="R22" s="50"/>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42">
        <f t="shared" si="1"/>
        <v>10742</v>
      </c>
      <c r="BB22" s="55">
        <f t="shared" si="2"/>
        <v>10742</v>
      </c>
      <c r="BC22" s="56" t="str">
        <f t="shared" si="3"/>
        <v>INR  Ten Thousand Seven Hundred &amp; Forty Two  Only</v>
      </c>
      <c r="IA22" s="22">
        <v>1.09</v>
      </c>
      <c r="IB22" s="22" t="s">
        <v>76</v>
      </c>
      <c r="IC22" s="22" t="s">
        <v>59</v>
      </c>
      <c r="ID22" s="22">
        <v>80</v>
      </c>
      <c r="IE22" s="23" t="s">
        <v>65</v>
      </c>
      <c r="IF22" s="23" t="s">
        <v>40</v>
      </c>
      <c r="IG22" s="23" t="s">
        <v>35</v>
      </c>
      <c r="IH22" s="23">
        <v>123.223</v>
      </c>
      <c r="II22" s="23" t="s">
        <v>37</v>
      </c>
    </row>
    <row r="23" spans="1:243" s="22" customFormat="1" ht="99.75">
      <c r="A23" s="65">
        <v>1.1</v>
      </c>
      <c r="B23" s="66" t="s">
        <v>77</v>
      </c>
      <c r="C23" s="39" t="s">
        <v>60</v>
      </c>
      <c r="D23" s="67">
        <v>40</v>
      </c>
      <c r="E23" s="68" t="s">
        <v>37</v>
      </c>
      <c r="F23" s="69">
        <v>378.63</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9"/>
      <c r="BA23" s="42">
        <f t="shared" si="1"/>
        <v>15145</v>
      </c>
      <c r="BB23" s="60">
        <f t="shared" si="2"/>
        <v>15145</v>
      </c>
      <c r="BC23" s="56" t="str">
        <f t="shared" si="3"/>
        <v>INR  Fifteen Thousand One Hundred &amp; Forty Five  Only</v>
      </c>
      <c r="IA23" s="22">
        <v>1.1</v>
      </c>
      <c r="IB23" s="22" t="s">
        <v>77</v>
      </c>
      <c r="IC23" s="22" t="s">
        <v>60</v>
      </c>
      <c r="ID23" s="22">
        <v>40</v>
      </c>
      <c r="IE23" s="23" t="s">
        <v>37</v>
      </c>
      <c r="IF23" s="23" t="s">
        <v>44</v>
      </c>
      <c r="IG23" s="23" t="s">
        <v>45</v>
      </c>
      <c r="IH23" s="23">
        <v>10</v>
      </c>
      <c r="II23" s="23" t="s">
        <v>37</v>
      </c>
    </row>
    <row r="24" spans="1:243" s="22" customFormat="1" ht="60.75" customHeight="1">
      <c r="A24" s="65">
        <v>1.11</v>
      </c>
      <c r="B24" s="66" t="s">
        <v>78</v>
      </c>
      <c r="C24" s="39"/>
      <c r="D24" s="67">
        <v>20</v>
      </c>
      <c r="E24" s="68" t="s">
        <v>86</v>
      </c>
      <c r="F24" s="69">
        <v>680.62</v>
      </c>
      <c r="G24" s="50"/>
      <c r="H24" s="50"/>
      <c r="I24" s="51" t="s">
        <v>38</v>
      </c>
      <c r="J24" s="52">
        <f t="shared" si="0"/>
        <v>1</v>
      </c>
      <c r="K24" s="50" t="s">
        <v>39</v>
      </c>
      <c r="L24" s="50" t="s">
        <v>4</v>
      </c>
      <c r="M24" s="53"/>
      <c r="N24" s="50"/>
      <c r="O24" s="50"/>
      <c r="P24" s="54"/>
      <c r="Q24" s="50"/>
      <c r="R24" s="50"/>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42">
        <f t="shared" si="1"/>
        <v>13612</v>
      </c>
      <c r="BB24" s="55">
        <f t="shared" si="2"/>
        <v>13612</v>
      </c>
      <c r="BC24" s="56" t="str">
        <f t="shared" si="3"/>
        <v>INR  Thirteen Thousand Six Hundred &amp; Twelve  Only</v>
      </c>
      <c r="IA24" s="22">
        <v>1.11</v>
      </c>
      <c r="IB24" s="70" t="s">
        <v>78</v>
      </c>
      <c r="ID24" s="22">
        <v>20</v>
      </c>
      <c r="IE24" s="23" t="s">
        <v>86</v>
      </c>
      <c r="IF24" s="23"/>
      <c r="IG24" s="23"/>
      <c r="IH24" s="23"/>
      <c r="II24" s="23"/>
    </row>
    <row r="25" spans="1:243" s="22" customFormat="1" ht="15.75">
      <c r="A25" s="65">
        <v>2</v>
      </c>
      <c r="B25" s="66" t="s">
        <v>54</v>
      </c>
      <c r="C25" s="39" t="s">
        <v>61</v>
      </c>
      <c r="D25" s="81"/>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3"/>
      <c r="IA25" s="22">
        <v>2</v>
      </c>
      <c r="IB25" s="22" t="s">
        <v>54</v>
      </c>
      <c r="IC25" s="22" t="s">
        <v>61</v>
      </c>
      <c r="IE25" s="23"/>
      <c r="IF25" s="23" t="s">
        <v>41</v>
      </c>
      <c r="IG25" s="23" t="s">
        <v>42</v>
      </c>
      <c r="IH25" s="23">
        <v>213</v>
      </c>
      <c r="II25" s="23" t="s">
        <v>37</v>
      </c>
    </row>
    <row r="26" spans="1:243" s="22" customFormat="1" ht="20.25" customHeight="1">
      <c r="A26" s="65">
        <v>2.01</v>
      </c>
      <c r="B26" s="66" t="s">
        <v>79</v>
      </c>
      <c r="C26" s="39" t="s">
        <v>62</v>
      </c>
      <c r="D26" s="81"/>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3"/>
      <c r="IA26" s="22">
        <v>2.01</v>
      </c>
      <c r="IB26" s="22" t="s">
        <v>79</v>
      </c>
      <c r="IC26" s="22" t="s">
        <v>62</v>
      </c>
      <c r="IE26" s="23"/>
      <c r="IF26" s="23"/>
      <c r="IG26" s="23"/>
      <c r="IH26" s="23"/>
      <c r="II26" s="23"/>
    </row>
    <row r="27" spans="1:243" s="22" customFormat="1" ht="28.5">
      <c r="A27" s="65">
        <v>2.02</v>
      </c>
      <c r="B27" s="66" t="s">
        <v>80</v>
      </c>
      <c r="C27" s="39" t="s">
        <v>63</v>
      </c>
      <c r="D27" s="67">
        <v>11.5</v>
      </c>
      <c r="E27" s="68" t="s">
        <v>53</v>
      </c>
      <c r="F27" s="69">
        <v>322.92</v>
      </c>
      <c r="G27" s="50"/>
      <c r="H27" s="50"/>
      <c r="I27" s="51" t="s">
        <v>38</v>
      </c>
      <c r="J27" s="52">
        <f t="shared" si="0"/>
        <v>1</v>
      </c>
      <c r="K27" s="50" t="s">
        <v>39</v>
      </c>
      <c r="L27" s="50" t="s">
        <v>4</v>
      </c>
      <c r="M27" s="53"/>
      <c r="N27" s="50"/>
      <c r="O27" s="50"/>
      <c r="P27" s="54"/>
      <c r="Q27" s="50"/>
      <c r="R27" s="50"/>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42">
        <f t="shared" si="1"/>
        <v>3714</v>
      </c>
      <c r="BB27" s="55">
        <f t="shared" si="2"/>
        <v>3714</v>
      </c>
      <c r="BC27" s="56" t="str">
        <f t="shared" si="3"/>
        <v>INR  Three Thousand Seven Hundred &amp; Fourteen  Only</v>
      </c>
      <c r="IA27" s="22">
        <v>2.02</v>
      </c>
      <c r="IB27" s="22" t="s">
        <v>80</v>
      </c>
      <c r="IC27" s="22" t="s">
        <v>63</v>
      </c>
      <c r="ID27" s="22">
        <v>11.5</v>
      </c>
      <c r="IE27" s="23" t="s">
        <v>53</v>
      </c>
      <c r="IF27" s="23"/>
      <c r="IG27" s="23"/>
      <c r="IH27" s="23"/>
      <c r="II27" s="23"/>
    </row>
    <row r="28" spans="1:243" s="22" customFormat="1" ht="25.5" customHeight="1">
      <c r="A28" s="65">
        <v>3</v>
      </c>
      <c r="B28" s="66" t="s">
        <v>81</v>
      </c>
      <c r="C28" s="39" t="s">
        <v>64</v>
      </c>
      <c r="D28" s="81"/>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3"/>
      <c r="IA28" s="22">
        <v>3</v>
      </c>
      <c r="IB28" s="22" t="s">
        <v>81</v>
      </c>
      <c r="IC28" s="22" t="s">
        <v>64</v>
      </c>
      <c r="IE28" s="23"/>
      <c r="IF28" s="23"/>
      <c r="IG28" s="23"/>
      <c r="IH28" s="23"/>
      <c r="II28" s="23"/>
    </row>
    <row r="29" spans="1:243" s="22" customFormat="1" ht="57">
      <c r="A29" s="65">
        <v>3.01</v>
      </c>
      <c r="B29" s="66" t="s">
        <v>82</v>
      </c>
      <c r="C29" s="39"/>
      <c r="D29" s="81"/>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3"/>
      <c r="IA29" s="22">
        <v>3.01</v>
      </c>
      <c r="IB29" s="22" t="s">
        <v>82</v>
      </c>
      <c r="IE29" s="23"/>
      <c r="IF29" s="23"/>
      <c r="IG29" s="23"/>
      <c r="IH29" s="23"/>
      <c r="II29" s="23"/>
    </row>
    <row r="30" spans="1:243" s="22" customFormat="1" ht="28.5">
      <c r="A30" s="65">
        <v>3.02</v>
      </c>
      <c r="B30" s="66" t="s">
        <v>83</v>
      </c>
      <c r="C30" s="39"/>
      <c r="D30" s="67">
        <v>20</v>
      </c>
      <c r="E30" s="68" t="s">
        <v>65</v>
      </c>
      <c r="F30" s="69">
        <v>136.56</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 t="shared" si="1"/>
        <v>2731</v>
      </c>
      <c r="BB30" s="60">
        <f t="shared" si="2"/>
        <v>2731</v>
      </c>
      <c r="BC30" s="56" t="str">
        <f t="shared" si="3"/>
        <v>INR  Two Thousand Seven Hundred &amp; Thirty One  Only</v>
      </c>
      <c r="IA30" s="22">
        <v>3.02</v>
      </c>
      <c r="IB30" s="22" t="s">
        <v>83</v>
      </c>
      <c r="ID30" s="22">
        <v>20</v>
      </c>
      <c r="IE30" s="23" t="s">
        <v>65</v>
      </c>
      <c r="IF30" s="23"/>
      <c r="IG30" s="23"/>
      <c r="IH30" s="23"/>
      <c r="II30" s="23"/>
    </row>
    <row r="31" spans="1:243" s="22" customFormat="1" ht="33.75" customHeight="1">
      <c r="A31" s="65">
        <v>4</v>
      </c>
      <c r="B31" s="66" t="s">
        <v>84</v>
      </c>
      <c r="C31" s="39"/>
      <c r="D31" s="81"/>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3"/>
      <c r="IA31" s="22">
        <v>4</v>
      </c>
      <c r="IB31" s="22" t="s">
        <v>84</v>
      </c>
      <c r="IE31" s="23"/>
      <c r="IF31" s="23"/>
      <c r="IG31" s="23"/>
      <c r="IH31" s="23"/>
      <c r="II31" s="23"/>
    </row>
    <row r="32" spans="1:243" s="22" customFormat="1" ht="64.5" customHeight="1">
      <c r="A32" s="65">
        <v>4.01</v>
      </c>
      <c r="B32" s="66" t="s">
        <v>85</v>
      </c>
      <c r="C32" s="39"/>
      <c r="D32" s="67">
        <v>40</v>
      </c>
      <c r="E32" s="68" t="s">
        <v>86</v>
      </c>
      <c r="F32" s="69">
        <v>888.1</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 t="shared" si="1"/>
        <v>35524</v>
      </c>
      <c r="BB32" s="60">
        <f t="shared" si="2"/>
        <v>35524</v>
      </c>
      <c r="BC32" s="56" t="str">
        <f t="shared" si="3"/>
        <v>INR  Thirty Five Thousand Five Hundred &amp; Twenty Four  Only</v>
      </c>
      <c r="IA32" s="22">
        <v>4.01</v>
      </c>
      <c r="IB32" s="70" t="s">
        <v>85</v>
      </c>
      <c r="ID32" s="22">
        <v>40</v>
      </c>
      <c r="IE32" s="23" t="s">
        <v>86</v>
      </c>
      <c r="IF32" s="23"/>
      <c r="IG32" s="23"/>
      <c r="IH32" s="23"/>
      <c r="II32" s="23"/>
    </row>
    <row r="33" spans="1:55" ht="42.75">
      <c r="A33" s="25" t="s">
        <v>46</v>
      </c>
      <c r="B33" s="26"/>
      <c r="C33" s="27"/>
      <c r="D33" s="43"/>
      <c r="E33" s="43"/>
      <c r="F33" s="43"/>
      <c r="G33" s="43"/>
      <c r="H33" s="61"/>
      <c r="I33" s="61"/>
      <c r="J33" s="61"/>
      <c r="K33" s="61"/>
      <c r="L33" s="6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63">
        <f>SUM(BA13:BA32)</f>
        <v>313917</v>
      </c>
      <c r="BB33" s="64">
        <f>SUM(BB13:BB32)</f>
        <v>313917</v>
      </c>
      <c r="BC33" s="56" t="str">
        <f>SpellNumber(L33,BB33)</f>
        <v>  Three Lakh Thirteen Thousand Nine Hundred &amp; Seventeen  Only</v>
      </c>
    </row>
    <row r="34" spans="1:55" ht="39.75" customHeight="1">
      <c r="A34" s="26" t="s">
        <v>47</v>
      </c>
      <c r="B34" s="28"/>
      <c r="C34" s="29"/>
      <c r="D34" s="30"/>
      <c r="E34" s="44" t="s">
        <v>55</v>
      </c>
      <c r="F34" s="45"/>
      <c r="G34" s="31"/>
      <c r="H34" s="32"/>
      <c r="I34" s="32"/>
      <c r="J34" s="32"/>
      <c r="K34" s="33"/>
      <c r="L34" s="34"/>
      <c r="M34" s="35"/>
      <c r="N34" s="36"/>
      <c r="O34" s="22"/>
      <c r="P34" s="22"/>
      <c r="Q34" s="22"/>
      <c r="R34" s="22"/>
      <c r="S34" s="22"/>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7">
        <f>IF(ISBLANK(F34),0,IF(E34="Excess (+)",ROUND(BA33+(BA33*F34),2),IF(E34="Less (-)",ROUND(BA33+(BA33*F34*(-1)),2),IF(E34="At Par",BA33,0))))</f>
        <v>0</v>
      </c>
      <c r="BB34" s="38">
        <f>ROUND(BA34,0)</f>
        <v>0</v>
      </c>
      <c r="BC34" s="21" t="str">
        <f>SpellNumber($E$2,BB34)</f>
        <v>INR Zero Only</v>
      </c>
    </row>
    <row r="35" spans="1:55" ht="18">
      <c r="A35" s="25" t="s">
        <v>48</v>
      </c>
      <c r="B35" s="25"/>
      <c r="C35" s="73" t="str">
        <f>SpellNumber($E$2,BB34)</f>
        <v>INR Zero Only</v>
      </c>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row>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4" ht="15"/>
    <row r="255" ht="15"/>
    <row r="256" ht="15"/>
    <row r="257" ht="15"/>
    <row r="258" ht="15"/>
    <row r="259" ht="15"/>
    <row r="260" ht="15"/>
    <row r="261" ht="15"/>
    <row r="262" ht="15"/>
    <row r="264" ht="15"/>
    <row r="265" ht="15"/>
    <row r="266" ht="15"/>
    <row r="267" ht="15"/>
    <row r="268" ht="15"/>
    <row r="269" ht="15"/>
    <row r="270" ht="15"/>
    <row r="271" ht="15"/>
    <row r="272" ht="15"/>
  </sheetData>
  <sheetProtection password="9E83" sheet="1"/>
  <autoFilter ref="A11:BC35"/>
  <mergeCells count="17">
    <mergeCell ref="D31:BC31"/>
    <mergeCell ref="D19:BC19"/>
    <mergeCell ref="D21:BC21"/>
    <mergeCell ref="D25:BC25"/>
    <mergeCell ref="D26:BC26"/>
    <mergeCell ref="D28:BC28"/>
    <mergeCell ref="D29:BC29"/>
    <mergeCell ref="A9:BC9"/>
    <mergeCell ref="C35:BC35"/>
    <mergeCell ref="A1:L1"/>
    <mergeCell ref="A4:BC4"/>
    <mergeCell ref="A5:BC5"/>
    <mergeCell ref="A6:BC6"/>
    <mergeCell ref="A7:BC7"/>
    <mergeCell ref="B8:BC8"/>
    <mergeCell ref="D14:BC14"/>
    <mergeCell ref="D13:BC13"/>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4">
      <formula1>IF(E34="Select",-1,IF(E34="At Par",0,0))</formula1>
      <formula2>IF(E34="Select",-1,IF(E34="At Par",0,0.99))</formula2>
    </dataValidation>
    <dataValidation type="list" allowBlank="1" showErrorMessage="1" sqref="E3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4">
      <formula1>0</formula1>
      <formula2>99.9</formula2>
    </dataValidation>
    <dataValidation type="list" allowBlank="1" showErrorMessage="1" sqref="D13:D14 K15:K18 D19 K20 D21 K22:K24 D25:D26 K27 D28:D29 K30 K32 D3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8 G20:H20 G22:H24 G27:H27 G30:H30 G32:H32">
      <formula1>0</formula1>
      <formula2>999999999999999</formula2>
    </dataValidation>
    <dataValidation allowBlank="1" showInputMessage="1" showErrorMessage="1" promptTitle="Addition / Deduction" prompt="Please Choose the correct One" sqref="J15:J18 J20 J22:J24 J27 J30 J32">
      <formula1>0</formula1>
      <formula2>0</formula2>
    </dataValidation>
    <dataValidation type="list" showErrorMessage="1" sqref="I15:I18 I20 I22:I24 I27 I30 I3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8 N20:O20 N22:O24 N27:O27 N30:O30 N32:O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8 R20 R22:R24 R27 R30 R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8 Q20 Q22:Q24 Q27 Q30 Q3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8 M20 M22:M24 M27 M30 M32">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8 D20 D22:D24 D27 D30 D32">
      <formula1>0</formula1>
      <formula2>999999999999999</formula2>
    </dataValidation>
    <dataValidation type="list" allowBlank="1" showInputMessage="1" showErrorMessage="1" sqref="L28 L29 L30 L13 L14 L15 L16 L17 L18 L19 L20 L21 L22 L23 L24 L25 L26 L27 L32 L31">
      <formula1>"INR"</formula1>
    </dataValidation>
    <dataValidation allowBlank="1" showInputMessage="1" showErrorMessage="1" promptTitle="Itemcode/Make" prompt="Please enter text" sqref="C13:C32">
      <formula1>0</formula1>
      <formula2>0</formula2>
    </dataValidation>
    <dataValidation type="decimal" allowBlank="1" showInputMessage="1" showErrorMessage="1" errorTitle="Invalid Entry" error="Only Numeric Values are allowed. " sqref="A13:A3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8 F20 F22:F24 F27 F30 F32">
      <formula1>0</formula1>
      <formula2>999999999999999</formula2>
    </dataValidation>
  </dataValidations>
  <printOptions/>
  <pageMargins left="0.45" right="0.2" top="0.5" bottom="0.25" header="0.511805555555556" footer="0.511805555555556"/>
  <pageSetup fitToHeight="0" fitToWidth="1" horizontalDpi="300" verticalDpi="300" orientation="portrait" paperSize="9" scale="6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4" t="s">
        <v>49</v>
      </c>
      <c r="F6" s="84"/>
      <c r="G6" s="84"/>
      <c r="H6" s="84"/>
      <c r="I6" s="84"/>
      <c r="J6" s="84"/>
      <c r="K6" s="84"/>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2023-01-04T10:15:51Z</cp:lastPrinted>
  <dcterms:created xsi:type="dcterms:W3CDTF">2009-01-30T06:42:42Z</dcterms:created>
  <dcterms:modified xsi:type="dcterms:W3CDTF">2023-01-10T05:09:34Z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