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<sst xmlns="http://schemas.openxmlformats.org/spreadsheetml/2006/main" count="132" uniqueCount="63">
  <si>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</si>
  <si>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</si>
  <si>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</si>
  <si>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</si>
  <si>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</si>
  <si>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</si>
  <si>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</si>
  <si>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</si>
  <si>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</si>
  <si>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</si>
  <si>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</si>
  <si>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</si>
  <si>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</si>
  <si>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</si>
  <si>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</si>
  <si>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</si>
  <si>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</si>
  <si>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</si>
  <si>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</si>
  <si>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</si>
  <si>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</si>
  <si>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</si>
  <si>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</si>
  <si>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</si>
  <si>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</si>
  <si>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</si>
  <si>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</si>
  <si>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</si>
  <si>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</si>
  <si>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</si>
  <si>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</si>
  <si>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</si>
  <si>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</si>
  <si>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</si>
  <si>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</si>
  <si>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</si>
  <si>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</si>
  <si>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</si>
  <si>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</si>
  <si>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</si>
  <si>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</si>
  <si>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</si>
  <si>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</si>
  <si>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</si>
  <si>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</si>
  <si>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</si>
  <si>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</si>
  <si>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</si>
  <si>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</si>
  <si>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</si>
  <si>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</si>
  <si>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</si>
  <si>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</si>
  <si>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r>
      <t xml:space="preserve">TOTAL AMOUNT  
           in
     </t>
    </r>
    <r>
      <rPr>
        <b/>
        <sz val="11"/>
        <color indexed="10"/>
        <rFont val="Arial"/>
        <family val="2"/>
      </rPr>
      <t xml:space="preserve"> Rs.      P</t>
    </r>
  </si>
  <si>
    <t>Component</t>
  </si>
  <si>
    <t>Tender Inviting Authority: DOIP, IIT Kanpur</t>
  </si>
  <si>
    <t xml:space="preserve">Compressor (CSH 7593-90CVY-40P, Make Bitzer) Overhauling charges including spares parts, bearings, gasket set, oil filter, piston ring, motor re-varnishing. (Checking and rectifying leaks in the refrigeration system compleate N2 pressuere  holding will be carried out by AMC vendor) 
</t>
  </si>
  <si>
    <t>Transportation charge for Compressor for overhauling work at workshop, Delhi. Up &amp; Down charges Complete as required.</t>
  </si>
  <si>
    <t>Refrigerant R134A- P/N. C6520141 Complete as required.</t>
  </si>
  <si>
    <t>No</t>
  </si>
  <si>
    <t>Kg</t>
  </si>
  <si>
    <t>NIT No:  HVAC/28/02/2024-2</t>
  </si>
  <si>
    <t>Name of Work: Overhauling of compressor and recommissioning of chiller with associated works in AC plant, Animal House (CEAF facility) at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</si>
</sst>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5"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3" fillId="0" borderId="16" xfId="0" applyFont="1" applyFill="1" applyBorder="1" applyAlignment="1">
      <alignment horizontal="center" vertical="center"/>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4" fillId="0" borderId="16" xfId="0" applyFont="1" applyFill="1" applyBorder="1" applyAlignment="1">
      <alignment horizontal="justify" vertical="top" wrapText="1"/>
    </xf>
    <xf numFmtId="0" fontId="64" fillId="0" borderId="16" xfId="0" applyFont="1" applyFill="1" applyBorder="1" applyAlignment="1">
      <alignment horizontal="center" vertical="center"/>
    </xf>
    <xf numFmtId="0" fontId="64" fillId="0" borderId="16" xfId="0" applyFont="1" applyFill="1" applyBorder="1" applyAlignment="1">
      <alignment horizontal="center" vertical="center" wrapText="1"/>
    </xf>
    <xf numFmtId="2" fontId="17" fillId="0" borderId="16" xfId="55" applyNumberFormat="1" applyFont="1" applyFill="1" applyBorder="1" applyAlignment="1">
      <alignment horizontal="center" vertical="center" wrapText="1"/>
      <protection/>
    </xf>
    <xf numFmtId="2" fontId="18" fillId="0" borderId="16" xfId="56" applyNumberFormat="1" applyFont="1" applyFill="1" applyBorder="1" applyAlignment="1" applyProtection="1">
      <alignment horizontal="center" vertical="center"/>
      <protection locked="0"/>
    </xf>
    <xf numFmtId="2" fontId="17" fillId="0" borderId="16" xfId="59" applyNumberFormat="1" applyFont="1" applyFill="1" applyBorder="1" applyAlignment="1">
      <alignment horizontal="center" vertical="center"/>
      <protection/>
    </xf>
    <xf numFmtId="2" fontId="17" fillId="0" borderId="16" xfId="56" applyNumberFormat="1" applyFont="1" applyFill="1" applyBorder="1" applyAlignment="1">
      <alignment horizontal="center" vertical="center"/>
      <protection/>
    </xf>
    <xf numFmtId="2" fontId="18" fillId="33" borderId="16" xfId="56" applyNumberFormat="1" applyFont="1" applyFill="1" applyBorder="1" applyAlignment="1" applyProtection="1">
      <alignment horizontal="center" vertical="center"/>
      <protection locked="0"/>
    </xf>
    <xf numFmtId="2" fontId="18" fillId="0" borderId="16" xfId="56" applyNumberFormat="1" applyFont="1" applyFill="1" applyBorder="1" applyAlignment="1" applyProtection="1">
      <alignment horizontal="center" vertical="center" wrapText="1"/>
      <protection locked="0"/>
    </xf>
    <xf numFmtId="2" fontId="18" fillId="0" borderId="16" xfId="59" applyNumberFormat="1" applyFont="1" applyFill="1" applyBorder="1" applyAlignment="1">
      <alignment horizontal="center" vertical="center"/>
      <protection/>
    </xf>
    <xf numFmtId="2" fontId="18" fillId="0" borderId="16" xfId="58" applyNumberFormat="1" applyFont="1" applyFill="1" applyBorder="1" applyAlignment="1">
      <alignment horizontal="left" vertical="center"/>
      <protection/>
    </xf>
    <xf numFmtId="0" fontId="17" fillId="0" borderId="16" xfId="59" applyNumberFormat="1" applyFont="1" applyFill="1" applyBorder="1" applyAlignment="1">
      <alignment horizontal="left" vertical="center" wrapText="1"/>
      <protection/>
    </xf>
    <xf numFmtId="0" fontId="19" fillId="0" borderId="18" xfId="59" applyNumberFormat="1" applyFont="1" applyFill="1" applyBorder="1" applyAlignment="1">
      <alignment vertical="top"/>
      <protection/>
    </xf>
    <xf numFmtId="0" fontId="19" fillId="0" borderId="0" xfId="59" applyNumberFormat="1" applyFont="1" applyFill="1" applyBorder="1" applyAlignment="1">
      <alignment vertical="top"/>
      <protection/>
    </xf>
    <xf numFmtId="0" fontId="20" fillId="0" borderId="19" xfId="59" applyNumberFormat="1" applyFont="1" applyFill="1" applyBorder="1" applyAlignment="1">
      <alignment vertical="top"/>
      <protection/>
    </xf>
    <xf numFmtId="0" fontId="19" fillId="0" borderId="19" xfId="59" applyNumberFormat="1" applyFont="1" applyFill="1" applyBorder="1" applyAlignment="1">
      <alignment vertical="top"/>
      <protection/>
    </xf>
    <xf numFmtId="0" fontId="19" fillId="0" borderId="0" xfId="56" applyNumberFormat="1" applyFont="1" applyFill="1" applyAlignment="1">
      <alignment vertical="top"/>
      <protection/>
    </xf>
    <xf numFmtId="2" fontId="20" fillId="0" borderId="20" xfId="59" applyNumberFormat="1" applyFont="1" applyFill="1" applyBorder="1" applyAlignment="1">
      <alignment vertical="top"/>
      <protection/>
    </xf>
    <xf numFmtId="2" fontId="20" fillId="0" borderId="21" xfId="59" applyNumberFormat="1" applyFont="1" applyFill="1" applyBorder="1" applyAlignment="1">
      <alignment vertical="top"/>
      <protection/>
    </xf>
    <xf numFmtId="0" fontId="21" fillId="0" borderId="12" xfId="56" applyNumberFormat="1" applyFont="1" applyFill="1" applyBorder="1" applyAlignment="1" applyProtection="1">
      <alignment vertical="top"/>
      <protection/>
    </xf>
    <xf numFmtId="0" fontId="22" fillId="0" borderId="11" xfId="59" applyNumberFormat="1" applyFont="1" applyFill="1" applyBorder="1" applyAlignment="1" applyProtection="1">
      <alignment vertical="center" wrapText="1"/>
      <protection locked="0"/>
    </xf>
    <xf numFmtId="0" fontId="23" fillId="33" borderId="11" xfId="59" applyNumberFormat="1" applyFont="1" applyFill="1" applyBorder="1" applyAlignment="1" applyProtection="1">
      <alignment vertical="center" wrapText="1"/>
      <protection locked="0"/>
    </xf>
    <xf numFmtId="10" fontId="24" fillId="33" borderId="11" xfId="66" applyNumberFormat="1" applyFont="1" applyFill="1" applyBorder="1" applyAlignment="1" applyProtection="1">
      <alignment horizontal="center" vertical="center"/>
      <protection locked="0"/>
    </xf>
    <xf numFmtId="0" fontId="21" fillId="0" borderId="11" xfId="59" applyNumberFormat="1" applyFont="1" applyFill="1" applyBorder="1" applyAlignment="1">
      <alignment vertical="top"/>
      <protection/>
    </xf>
    <xf numFmtId="0" fontId="19" fillId="0" borderId="11" xfId="56" applyNumberFormat="1" applyFont="1" applyFill="1" applyBorder="1" applyAlignment="1" applyProtection="1">
      <alignment vertical="top"/>
      <protection/>
    </xf>
    <xf numFmtId="0" fontId="25" fillId="0" borderId="11" xfId="59" applyNumberFormat="1" applyFont="1" applyFill="1" applyBorder="1" applyAlignment="1" applyProtection="1">
      <alignment vertical="center" wrapText="1"/>
      <protection locked="0"/>
    </xf>
    <xf numFmtId="0" fontId="25" fillId="0" borderId="11" xfId="66" applyNumberFormat="1" applyFont="1" applyFill="1" applyBorder="1" applyAlignment="1" applyProtection="1">
      <alignment vertical="center" wrapText="1"/>
      <protection locked="0"/>
    </xf>
    <xf numFmtId="0" fontId="22" fillId="0" borderId="11" xfId="59" applyNumberFormat="1" applyFont="1" applyFill="1" applyBorder="1" applyAlignment="1" applyProtection="1">
      <alignment vertical="center" wrapText="1"/>
      <protection/>
    </xf>
    <xf numFmtId="0" fontId="19" fillId="0" borderId="0" xfId="56" applyNumberFormat="1" applyFont="1" applyFill="1" applyAlignment="1" applyProtection="1">
      <alignment vertical="top"/>
      <protection/>
    </xf>
    <xf numFmtId="2" fontId="26" fillId="0" borderId="13" xfId="59" applyNumberFormat="1" applyFont="1" applyFill="1" applyBorder="1" applyAlignment="1">
      <alignment vertical="top"/>
      <protection/>
    </xf>
    <xf numFmtId="2" fontId="20" fillId="0" borderId="22" xfId="59" applyNumberFormat="1" applyFont="1" applyFill="1" applyBorder="1" applyAlignment="1">
      <alignment horizontal="right" vertical="top"/>
      <protection/>
    </xf>
    <xf numFmtId="0" fontId="19" fillId="0" borderId="13" xfId="59" applyNumberFormat="1" applyFont="1" applyFill="1" applyBorder="1" applyAlignment="1">
      <alignment vertical="top" wrapText="1"/>
      <protection/>
    </xf>
    <xf numFmtId="0" fontId="20" fillId="0" borderId="13" xfId="59" applyNumberFormat="1" applyFont="1" applyFill="1" applyBorder="1" applyAlignment="1">
      <alignment horizontal="center" vertical="top" wrapText="1"/>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
  <sheetViews>
    <sheetView showGridLines="0" zoomScale="85" zoomScaleNormal="85" zoomScalePageLayoutView="0" workbookViewId="0" topLeftCell="A1">
      <selection activeCell="BA18" sqref="BA18"/>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15.8515625" style="1" bestFit="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55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62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61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47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53</v>
      </c>
      <c r="BB11" s="20" t="s">
        <v>32</v>
      </c>
      <c r="BC11" s="20" t="s">
        <v>33</v>
      </c>
      <c r="IE11" s="18"/>
      <c r="IF11" s="18"/>
      <c r="IG11" s="18"/>
      <c r="IH11" s="18"/>
      <c r="II11" s="18"/>
    </row>
    <row r="12" spans="1:243" s="17" customFormat="1" ht="15">
      <c r="A12" s="34">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5">
        <v>1</v>
      </c>
      <c r="B13" s="31" t="s">
        <v>54</v>
      </c>
      <c r="C13" s="29"/>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54</v>
      </c>
      <c r="IE13" s="18"/>
      <c r="IF13" s="18"/>
      <c r="IG13" s="18"/>
      <c r="IH13" s="18"/>
      <c r="II13" s="18"/>
    </row>
    <row r="14" spans="1:243" s="21" customFormat="1" ht="91.5" customHeight="1">
      <c r="A14" s="36">
        <v>1.01</v>
      </c>
      <c r="B14" s="37" t="s">
        <v>56</v>
      </c>
      <c r="C14" s="33" t="s">
        <v>50</v>
      </c>
      <c r="D14" s="38">
        <v>1</v>
      </c>
      <c r="E14" s="39" t="s">
        <v>59</v>
      </c>
      <c r="F14" s="40">
        <v>281200</v>
      </c>
      <c r="G14" s="41"/>
      <c r="H14" s="41"/>
      <c r="I14" s="42" t="s">
        <v>38</v>
      </c>
      <c r="J14" s="43">
        <f>IF(I14="Less(-)",-1,1)</f>
        <v>1</v>
      </c>
      <c r="K14" s="41" t="s">
        <v>39</v>
      </c>
      <c r="L14" s="41" t="s">
        <v>4</v>
      </c>
      <c r="M14" s="44"/>
      <c r="N14" s="41"/>
      <c r="O14" s="41"/>
      <c r="P14" s="45"/>
      <c r="Q14" s="41"/>
      <c r="R14" s="41"/>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ROUND(total_amount_ba($B$2,$D$2,D14,F14,J14,K14,M14),0)</f>
        <v>281200</v>
      </c>
      <c r="BB14" s="47">
        <f>BA14+SUM(N14:AZ14)</f>
        <v>281200</v>
      </c>
      <c r="BC14" s="48" t="str">
        <f>SpellNumber(L14,BB14)</f>
        <v>INR  Two Lakh Eighty One Thousand Two Hundred    Only</v>
      </c>
      <c r="IA14" s="21">
        <v>1.01</v>
      </c>
      <c r="IB14" s="28" t="s">
        <v>56</v>
      </c>
      <c r="IC14" s="21" t="s">
        <v>50</v>
      </c>
      <c r="ID14" s="21">
        <v>1</v>
      </c>
      <c r="IE14" s="22" t="s">
        <v>59</v>
      </c>
      <c r="IF14" s="22" t="s">
        <v>34</v>
      </c>
      <c r="IG14" s="22" t="s">
        <v>35</v>
      </c>
      <c r="IH14" s="22">
        <v>10</v>
      </c>
      <c r="II14" s="22" t="s">
        <v>36</v>
      </c>
    </row>
    <row r="15" spans="1:243" s="21" customFormat="1" ht="47.25">
      <c r="A15" s="35">
        <v>1.02</v>
      </c>
      <c r="B15" s="37" t="s">
        <v>57</v>
      </c>
      <c r="C15" s="33" t="s">
        <v>51</v>
      </c>
      <c r="D15" s="38">
        <v>2</v>
      </c>
      <c r="E15" s="39" t="s">
        <v>59</v>
      </c>
      <c r="F15" s="40">
        <v>20900</v>
      </c>
      <c r="G15" s="41"/>
      <c r="H15" s="41"/>
      <c r="I15" s="42" t="s">
        <v>38</v>
      </c>
      <c r="J15" s="43">
        <f>IF(I15="Less(-)",-1,1)</f>
        <v>1</v>
      </c>
      <c r="K15" s="41" t="s">
        <v>39</v>
      </c>
      <c r="L15" s="41" t="s">
        <v>4</v>
      </c>
      <c r="M15" s="44"/>
      <c r="N15" s="41"/>
      <c r="O15" s="41"/>
      <c r="P15" s="45"/>
      <c r="Q15" s="41"/>
      <c r="R15" s="41"/>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ROUND(total_amount_ba($B$2,$D$2,D15,F15,J15,K15,M15),0)</f>
        <v>41800</v>
      </c>
      <c r="BB15" s="47">
        <f>BA15+SUM(N15:AZ15)</f>
        <v>41800</v>
      </c>
      <c r="BC15" s="48" t="str">
        <f>SpellNumber(L15,BB15)</f>
        <v>INR  Forty One Thousand Eight Hundred    Only</v>
      </c>
      <c r="IA15" s="21">
        <v>1.02</v>
      </c>
      <c r="IB15" s="21" t="s">
        <v>57</v>
      </c>
      <c r="IC15" s="21" t="s">
        <v>51</v>
      </c>
      <c r="ID15" s="21">
        <v>2</v>
      </c>
      <c r="IE15" s="22" t="s">
        <v>59</v>
      </c>
      <c r="IF15" s="22" t="s">
        <v>40</v>
      </c>
      <c r="IG15" s="22" t="s">
        <v>35</v>
      </c>
      <c r="IH15" s="22">
        <v>123.223</v>
      </c>
      <c r="II15" s="22" t="s">
        <v>37</v>
      </c>
    </row>
    <row r="16" spans="1:243" s="21" customFormat="1" ht="31.5">
      <c r="A16" s="36">
        <v>1.03</v>
      </c>
      <c r="B16" s="37" t="s">
        <v>58</v>
      </c>
      <c r="C16" s="38" t="s">
        <v>52</v>
      </c>
      <c r="D16" s="38">
        <v>62</v>
      </c>
      <c r="E16" s="39" t="s">
        <v>60</v>
      </c>
      <c r="F16" s="40">
        <v>741</v>
      </c>
      <c r="G16" s="41"/>
      <c r="H16" s="41"/>
      <c r="I16" s="42" t="s">
        <v>38</v>
      </c>
      <c r="J16" s="43">
        <f>IF(I16="Less(-)",-1,1)</f>
        <v>1</v>
      </c>
      <c r="K16" s="41" t="s">
        <v>39</v>
      </c>
      <c r="L16" s="41" t="s">
        <v>4</v>
      </c>
      <c r="M16" s="44"/>
      <c r="N16" s="41"/>
      <c r="O16" s="41"/>
      <c r="P16" s="45"/>
      <c r="Q16" s="41"/>
      <c r="R16" s="41"/>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ROUND(total_amount_ba($B$2,$D$2,D16,F16,J16,K16,M16),0)</f>
        <v>45942</v>
      </c>
      <c r="BB16" s="47">
        <f>BA16+SUM(N16:AZ16)</f>
        <v>45942</v>
      </c>
      <c r="BC16" s="48" t="str">
        <f>SpellNumber(L16,BB16)</f>
        <v>INR  Forty Five Thousand Nine Hundred &amp; Forty Two  Only</v>
      </c>
      <c r="IA16" s="21">
        <v>1.03</v>
      </c>
      <c r="IB16" s="21" t="s">
        <v>58</v>
      </c>
      <c r="IC16" s="21" t="s">
        <v>52</v>
      </c>
      <c r="ID16" s="21">
        <v>62</v>
      </c>
      <c r="IE16" s="22" t="s">
        <v>60</v>
      </c>
      <c r="IF16" s="22" t="s">
        <v>41</v>
      </c>
      <c r="IG16" s="22" t="s">
        <v>42</v>
      </c>
      <c r="IH16" s="22">
        <v>213</v>
      </c>
      <c r="II16" s="22" t="s">
        <v>37</v>
      </c>
    </row>
    <row r="17" spans="1:55" ht="38.25" customHeight="1">
      <c r="A17" s="23" t="s">
        <v>43</v>
      </c>
      <c r="B17" s="32"/>
      <c r="C17" s="49"/>
      <c r="D17" s="50"/>
      <c r="E17" s="50"/>
      <c r="F17" s="50"/>
      <c r="G17" s="50"/>
      <c r="H17" s="51"/>
      <c r="I17" s="51"/>
      <c r="J17" s="51"/>
      <c r="K17" s="51"/>
      <c r="L17" s="52"/>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SUM(BA14:BA16)</f>
        <v>368942</v>
      </c>
      <c r="BB17" s="55">
        <f>SUM(BB14:BB16)</f>
        <v>368942</v>
      </c>
      <c r="BC17" s="48" t="str">
        <f>SpellNumber(L17,BB17)</f>
        <v>  Three Lakh Sixty Eight Thousand Nine Hundred &amp; Forty Two  Only</v>
      </c>
    </row>
    <row r="18" spans="1:55" ht="36.75" customHeight="1">
      <c r="A18" s="24" t="s">
        <v>44</v>
      </c>
      <c r="B18" s="25"/>
      <c r="C18" s="56"/>
      <c r="D18" s="57"/>
      <c r="E18" s="58" t="s">
        <v>49</v>
      </c>
      <c r="F18" s="59"/>
      <c r="G18" s="60"/>
      <c r="H18" s="61"/>
      <c r="I18" s="61"/>
      <c r="J18" s="61"/>
      <c r="K18" s="62"/>
      <c r="L18" s="63"/>
      <c r="M18" s="64"/>
      <c r="N18" s="65"/>
      <c r="O18" s="53"/>
      <c r="P18" s="53"/>
      <c r="Q18" s="53"/>
      <c r="R18" s="53"/>
      <c r="S18" s="53"/>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IF(ISBLANK(F18),0,IF(E18="Excess (+)",ROUND(BA17+(BA17*F18),0),IF(E18="Less (-)",ROUND(BA17+(BA17*F18*(-1)),0),IF(E18="At Par",BA17,0))))</f>
        <v>0</v>
      </c>
      <c r="BB18" s="67">
        <f>ROUND(BA18,0)</f>
        <v>0</v>
      </c>
      <c r="BC18" s="68" t="str">
        <f>SpellNumber($E$2,BB18)</f>
        <v>INR Zero Only</v>
      </c>
    </row>
    <row r="19" spans="1:55" ht="33.75" customHeight="1">
      <c r="A19" s="23" t="s">
        <v>45</v>
      </c>
      <c r="B19" s="23"/>
      <c r="C19" s="69" t="str">
        <f>SpellNumber($E$2,BB18)</f>
        <v>INR Zero Only</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row>
  </sheetData>
  <sheetProtection password="D850" sheet="1"/>
  <autoFilter ref="A11:BC19"/>
  <mergeCells count="9">
    <mergeCell ref="C19:BC19"/>
    <mergeCell ref="B8:BC8"/>
    <mergeCell ref="A9:BC9"/>
    <mergeCell ref="D13:BC13"/>
    <mergeCell ref="A1:L1"/>
    <mergeCell ref="A4:BC4"/>
    <mergeCell ref="A5:BC5"/>
    <mergeCell ref="A6:BC6"/>
    <mergeCell ref="A7:BC7"/>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list" allowBlank="1" showErrorMessage="1" sqref="E1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ErrorMessage="1" sqref="K14:K16 D1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6">
      <formula1>0</formula1>
      <formula2>999999999999999</formula2>
    </dataValidation>
    <dataValidation allowBlank="1" showInputMessage="1" showErrorMessage="1" promptTitle="Addition / Deduction" prompt="Please Choose the correct One" sqref="J14:J16">
      <formula1>0</formula1>
      <formula2>0</formula2>
    </dataValidation>
    <dataValidation type="list" showErrorMessage="1" sqref="I14: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6">
      <formula1>0</formula1>
      <formula2>999999999999999</formula2>
    </dataValidation>
    <dataValidation type="list" allowBlank="1" showInputMessage="1" showErrorMessage="1" sqref="L13 L14 L16 L15">
      <formula1>"INR"</formula1>
    </dataValidation>
    <dataValidation allowBlank="1" showInputMessage="1" showErrorMessage="1" promptTitle="Itemcode/Make" prompt="Please enter text" sqref="C14:C16">
      <formula1>0</formula1>
      <formula2>0</formula2>
    </dataValidation>
  </dataValidations>
  <printOptions/>
  <pageMargins left="0.45" right="0.2" top="0.25" bottom="0.25" header="0.511805555555556" footer="0.511805555555556"/>
  <pageSetup fitToHeight="0" horizontalDpi="300" verticalDpi="300" orientation="portrait" paperSize="9" scale="5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46</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2024-02-28T11:15:42Z</cp:lastPrinted>
  <dcterms:created xsi:type="dcterms:W3CDTF">2009-01-30T06:42:42Z</dcterms:created>
  <dcterms:modified xsi:type="dcterms:W3CDTF">2024-02-28T12:35:20Z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