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505" windowHeight="750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'BoQ1'!$A$11:$BC$80</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'BoQ1'!$A$1:$BC$80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<sst xmlns="http://schemas.openxmlformats.org/spreadsheetml/2006/main" count="509" uniqueCount="180">
  <si>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</si>
  <si>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</si>
  <si>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</si>
  <si>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</si>
  <si>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</si>
  <si>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</si>
  <si>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</si>
  <si>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</si>
  <si>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</si>
  <si>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</si>
  <si>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</si>
  <si>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</si>
  <si>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</si>
  <si>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</si>
  <si>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</si>
  <si>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</si>
  <si>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</si>
  <si>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</si>
  <si>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</si>
  <si>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</si>
  <si>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</si>
  <si>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</si>
  <si>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</si>
  <si>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</si>
  <si>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</si>
  <si>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</si>
  <si>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</si>
  <si>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</si>
  <si>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</si>
  <si>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</si>
  <si>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</si>
  <si>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</si>
  <si>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</si>
  <si>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</si>
  <si>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</si>
  <si>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</si>
  <si>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</si>
  <si>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</si>
  <si>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</si>
  <si>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</si>
  <si>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</si>
  <si>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</si>
  <si>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</si>
  <si>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no.2</t>
  </si>
  <si>
    <t>item no.3</t>
  </si>
  <si>
    <r>
      <t xml:space="preserve">TOTAL AMOUNT  
           in
     </t>
    </r>
    <r>
      <rPr>
        <b/>
        <sz val="11"/>
        <color indexed="10"/>
        <rFont val="Arial"/>
        <family val="2"/>
      </rPr>
      <t xml:space="preserve"> Rs.      P</t>
    </r>
  </si>
  <si>
    <t>sqm</t>
  </si>
  <si>
    <t>FINISHING</t>
  </si>
  <si>
    <t>cum</t>
  </si>
  <si>
    <t>item no.1</t>
  </si>
  <si>
    <t>Tender Inviting Authority: DOIP, IIT Kanpur</t>
  </si>
  <si>
    <t>EARTH WORK</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</si>
  <si>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</si>
  <si>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</si>
  <si>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</si>
  <si>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concrete pavement with 1:2:4 (1 cement : 2 coarse sand : 4 graded stone aggregate 20 mm nominal size), including finishing complete.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</si>
  <si>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</si>
  <si>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</si>
  <si>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</si>
  <si>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</si>
  <si>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metre</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</si>
  <si>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</si>
  <si>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</si>
  <si>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Filling available excavated earth (excluding rock) in trenches, plinth, sides of foundations etc. in layers not exceeding 20cm in depth, consolidating each deposited layer by ramming and watering, lead up to 50 m and lift upto 1.5 m.</t>
  </si>
  <si>
    <t>CEMENT CONCRETE (CAST IN SITU)</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</si>
  <si>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</si>
  <si>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1:1½:3 (1 cement : 1½ coarse sand (zone-III) derived from natural sources : 3 graded stone aggregate 20 mm nominal size derived from natural sources).</t>
  </si>
  <si>
    <t>Providing and laying damp-proof course 40mm thick with cement concrete 1:2:4 (1 cement : 2 coarse sand (zone-III) derived from natural sources : 4 graded stone aggregate 12.5mm nominal size derived from natural sources)</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</si>
  <si>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</si>
  <si>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</si>
  <si>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MASONRY WORK</t>
  </si>
  <si>
    <t>Brick work with common burnt clay F.P.S. (non modular) bricks of class designation 7.5 in foundation and plinth in:</t>
  </si>
  <si>
    <t>Cement mortar 1:6 (1 cement : 6 coarse sand)</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</si>
  <si>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</si>
  <si>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</si>
  <si>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Brick edging 7cm wide 11.4 cm deep to plinth protection with common burnt clay F.P.S. (non modular) bricks of class designation 7.5 including grouting with cement mortar 1:4 (1 cement : 4 fine sand).</t>
  </si>
  <si>
    <t>WOOD AND P. V. C. WORK</t>
  </si>
  <si>
    <t>Providing and fixing ISI marked oxidised M.S. sliding door bolts with nuts and screws etc. complete :</t>
  </si>
  <si>
    <t>300x16 mm</t>
  </si>
  <si>
    <t>Providing and fixing ISI marked oxidised M.S. handles conforming to IS:4992 with necessary screws etc. complete :</t>
  </si>
  <si>
    <t>125 mm</t>
  </si>
  <si>
    <t>STEEL WORK</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</si>
  <si>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</si>
  <si>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</si>
  <si>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</si>
  <si>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</si>
  <si>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ROOFING</t>
  </si>
  <si>
    <t>12 mm cement plaster of mix :</t>
  </si>
  <si>
    <t>1:6 (1 cement: 6 coarse sand)</t>
  </si>
  <si>
    <t>15 mm cement plaster on rough side of single or half brick wall of mix:</t>
  </si>
  <si>
    <t>Pointing on brick work or brick flooring with cement mortar 1:3 (1 cement : 3 fine sand):</t>
  </si>
  <si>
    <t>Flush / Ruled/ Struck or weathered pointing</t>
  </si>
  <si>
    <t>Finishing walls with Acrylic Smooth exterior paint of required shade :</t>
  </si>
  <si>
    <t>New work (Two or more coat applied @ 1.67 ltr/10 sqm over and including priming coat of exterior primer applied @ 2.20 kg/10 sqm)</t>
  </si>
  <si>
    <t>Two or more coats on new work</t>
  </si>
  <si>
    <t>Painting with synthetic enamel paint of approved brand and manufacture to give an even shade :</t>
  </si>
  <si>
    <t>NEW TECHNOLOGIES AND MATERIALS</t>
  </si>
  <si>
    <t>each</t>
  </si>
  <si>
    <t>kg</t>
  </si>
  <si>
    <t>item no.4</t>
  </si>
  <si>
    <t>item no.5</t>
  </si>
  <si>
    <t>item no.6</t>
  </si>
  <si>
    <t>item no.7</t>
  </si>
  <si>
    <t>item no.8</t>
  </si>
  <si>
    <t>item no.9</t>
  </si>
  <si>
    <t>item no.10</t>
  </si>
  <si>
    <t>item no.11</t>
  </si>
  <si>
    <t>item no.12</t>
  </si>
  <si>
    <t>item no.13</t>
  </si>
  <si>
    <t>item no.14</t>
  </si>
  <si>
    <t>item no.15</t>
  </si>
  <si>
    <t>item no.16</t>
  </si>
  <si>
    <t>item no.17</t>
  </si>
  <si>
    <t>item no.18</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</si>
  <si>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</si>
  <si>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</si>
  <si>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</si>
  <si>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</si>
  <si>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</si>
  <si>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</si>
  <si>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</si>
  <si>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</si>
  <si>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</si>
  <si>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</si>
  <si>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</si>
  <si>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</si>
  <si>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</si>
  <si>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</si>
  <si>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</si>
  <si>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</si>
  <si>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</si>
  <si>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</si>
  <si>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</si>
  <si>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</si>
  <si>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</si>
  <si>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</si>
  <si>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</si>
  <si>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</si>
  <si>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</si>
  <si>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</si>
  <si>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</si>
  <si>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</si>
  <si>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</si>
  <si>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</si>
  <si>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</si>
  <si>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</si>
  <si>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</si>
  <si>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</si>
  <si>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</si>
  <si>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</si>
  <si>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</si>
  <si>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</si>
  <si>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</si>
  <si>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</si>
  <si>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</si>
  <si>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</si>
  <si>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</si>
  <si>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</si>
  <si>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</si>
  <si>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</si>
  <si>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</si>
  <si>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</si>
  <si>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</si>
  <si>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 in-charge. The sheet shall be fixed using self drilling /self tapping screws of size (5.5x 55 mm) with EPDM seal, complete upto any pitch in horizontal/ vertical or curved surfaces, excluding the cost of purlins, rafters and trusses and including cutting to size and shape wherever required.</t>
  </si>
  <si>
    <t>Extra for plastering on circular work not exceeding 6 m in radius:</t>
  </si>
  <si>
    <t>WATER SUPPLY</t>
  </si>
  <si>
    <t>Providing and fixing G.I. pipes complete with G.I. fittings and clamps, i/c cutting and making good the walls etc.   Internal work - Exposed on wall</t>
  </si>
  <si>
    <t>20 mm dia nominal bore</t>
  </si>
  <si>
    <t>Providing and fixing G.I. Pipes complete with G.I. fittings and clamps, i/c making good the walls etc. concealed pipe, including painting with anti corrosive bitumastic paint, cutting chases and making good the wall :</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</si>
  <si>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</si>
  <si>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</si>
  <si>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</si>
  <si>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20 mm nominal bore</t>
  </si>
  <si>
    <t>Providing and fixing G.I. Union in G.I. pipe including cutting and threading the pipe and making long screws etc. complete (New work)  :</t>
  </si>
  <si>
    <t>Providing &amp; fixing in position Phenol bonded  Bamboowood panelled or panelled and glazed shutters for doors windows, clerestorey windows with pre-molded minimum 30mm thick planks, in approved colours, texture &amp; finish. It shall have 10mm wide, 25mm deep grove to fit in panels.The bamboo wood shall have minimum density of 1000 Kg/cum, minimum Hardness 1000 Kgf. All styles and rails shall have profiled interlocking system locked in place by bamboo pins, all complete as per direction of Engineer in charge. (The panelling will be paid for separately).</t>
  </si>
  <si>
    <t>MINOR CIVIL MAINTENANCE WORK</t>
  </si>
  <si>
    <t>Providing and laying  in position cement concrete of specified grade excluding the cost of centering and shuttering-All work upto plinth level: 1:5:10 (1 cement:5 coarse sand (zone III) derived from natural sources :10graded brick aggregate 40 mm nominal size derived from natural sources)</t>
  </si>
  <si>
    <t>Name of Work: Construction of shade enclosure and associated renovation works near Physics Workshop in IIT Kanpur</t>
  </si>
  <si>
    <t>Cum</t>
  </si>
  <si>
    <t>NIT No: Civil/27/03/2024-1</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</si>
</sst>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 numFmtId="180" formatCode="[$-4009]dd\ mmmm\ yyyy"/>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2"/>
      <color indexed="10"/>
      <name val="Arial"/>
      <family val="2"/>
    </font>
    <font>
      <b/>
      <sz val="12"/>
      <color indexed="16"/>
      <name val="Arial"/>
      <family val="2"/>
    </font>
    <font>
      <b/>
      <sz val="16"/>
      <color indexed="8"/>
      <name val="Calibri"/>
      <family val="2"/>
    </font>
    <font>
      <sz val="8"/>
      <name val="Calibri"/>
      <family val="2"/>
    </font>
    <font>
      <b/>
      <sz val="12"/>
      <name val="Arial"/>
      <family val="2"/>
    </font>
    <font>
      <sz val="12"/>
      <name val="Arial"/>
      <family val="2"/>
    </font>
    <font>
      <sz val="12"/>
      <color indexed="31"/>
      <name val="Arial"/>
      <family val="2"/>
    </font>
    <font>
      <b/>
      <sz val="12"/>
      <color indexed="57"/>
      <name val="Arial"/>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70">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58" applyNumberFormat="1" applyFont="1" applyFill="1" applyBorder="1" applyAlignment="1">
      <alignment horizontal="center" vertical="top" wrapText="1"/>
      <protection/>
    </xf>
    <xf numFmtId="0" fontId="18" fillId="0" borderId="15" xfId="61" applyNumberFormat="1" applyFont="1" applyFill="1" applyBorder="1" applyAlignment="1">
      <alignment horizontal="left" vertical="top"/>
      <protection/>
    </xf>
    <xf numFmtId="0" fontId="19" fillId="0" borderId="16" xfId="61" applyNumberFormat="1" applyFont="1" applyFill="1" applyBorder="1" applyAlignment="1">
      <alignment vertical="top"/>
      <protection/>
    </xf>
    <xf numFmtId="0" fontId="18" fillId="0" borderId="17" xfId="61" applyNumberFormat="1" applyFont="1" applyFill="1" applyBorder="1" applyAlignment="1">
      <alignment horizontal="left" vertical="top"/>
      <protection/>
    </xf>
    <xf numFmtId="0" fontId="20" fillId="0" borderId="12" xfId="58" applyNumberFormat="1" applyFont="1" applyFill="1" applyBorder="1" applyAlignment="1" applyProtection="1">
      <alignment vertical="top"/>
      <protection/>
    </xf>
    <xf numFmtId="10" fontId="15" fillId="33" borderId="11" xfId="68" applyNumberFormat="1" applyFont="1" applyFill="1" applyBorder="1" applyAlignment="1" applyProtection="1">
      <alignment horizontal="center" vertical="center"/>
      <protection locked="0"/>
    </xf>
    <xf numFmtId="0" fontId="18" fillId="0" borderId="13" xfId="61" applyNumberFormat="1" applyFont="1" applyFill="1" applyBorder="1" applyAlignment="1">
      <alignment horizontal="left" vertical="top"/>
      <protection/>
    </xf>
    <xf numFmtId="0" fontId="19" fillId="0" borderId="0" xfId="61" applyNumberFormat="1" applyFont="1" applyFill="1" applyBorder="1" applyAlignment="1">
      <alignment horizontal="center" vertical="top"/>
      <protection/>
    </xf>
    <xf numFmtId="0" fontId="14" fillId="0" borderId="18" xfId="61" applyNumberFormat="1" applyFont="1" applyFill="1" applyBorder="1" applyAlignment="1">
      <alignment horizontal="center" vertical="top"/>
      <protection/>
    </xf>
    <xf numFmtId="0" fontId="19" fillId="0" borderId="18" xfId="61" applyNumberFormat="1" applyFont="1" applyFill="1" applyBorder="1" applyAlignment="1">
      <alignment horizontal="center" vertical="top"/>
      <protection/>
    </xf>
    <xf numFmtId="0" fontId="19" fillId="0" borderId="0" xfId="58" applyNumberFormat="1" applyFont="1" applyFill="1" applyAlignment="1">
      <alignment horizontal="center" vertical="top"/>
      <protection/>
    </xf>
    <xf numFmtId="2" fontId="14" fillId="0" borderId="19" xfId="61" applyNumberFormat="1" applyFont="1" applyFill="1" applyBorder="1" applyAlignment="1">
      <alignment horizontal="center" vertical="top"/>
      <protection/>
    </xf>
    <xf numFmtId="2" fontId="14" fillId="0" borderId="20" xfId="61" applyNumberFormat="1" applyFont="1" applyFill="1" applyBorder="1" applyAlignment="1">
      <alignment horizontal="center" vertical="top"/>
      <protection/>
    </xf>
    <xf numFmtId="0" fontId="19" fillId="0" borderId="21" xfId="61" applyNumberFormat="1" applyFont="1" applyFill="1" applyBorder="1" applyAlignment="1">
      <alignment horizontal="center" vertical="top" wrapText="1"/>
      <protection/>
    </xf>
    <xf numFmtId="0" fontId="14" fillId="0" borderId="11" xfId="61" applyNumberFormat="1" applyFont="1" applyFill="1" applyBorder="1" applyAlignment="1" applyProtection="1">
      <alignment horizontal="center" vertical="center" wrapText="1"/>
      <protection locked="0"/>
    </xf>
    <xf numFmtId="0" fontId="15" fillId="33" borderId="11" xfId="61" applyNumberFormat="1" applyFont="1" applyFill="1" applyBorder="1" applyAlignment="1" applyProtection="1">
      <alignment horizontal="center" vertical="center" wrapText="1"/>
      <protection locked="0"/>
    </xf>
    <xf numFmtId="0" fontId="20" fillId="0" borderId="11" xfId="61" applyNumberFormat="1" applyFont="1" applyFill="1" applyBorder="1" applyAlignment="1">
      <alignment horizontal="center" vertical="top"/>
      <protection/>
    </xf>
    <xf numFmtId="0" fontId="19" fillId="0" borderId="11" xfId="58" applyNumberFormat="1" applyFont="1" applyFill="1" applyBorder="1" applyAlignment="1" applyProtection="1">
      <alignment horizontal="center" vertical="top"/>
      <protection/>
    </xf>
    <xf numFmtId="0" fontId="14" fillId="0" borderId="11" xfId="68" applyNumberFormat="1" applyFont="1" applyFill="1" applyBorder="1" applyAlignment="1" applyProtection="1">
      <alignment horizontal="center" vertical="center" wrapText="1"/>
      <protection locked="0"/>
    </xf>
    <xf numFmtId="0" fontId="14" fillId="0" borderId="11" xfId="61" applyNumberFormat="1" applyFont="1" applyFill="1" applyBorder="1" applyAlignment="1" applyProtection="1">
      <alignment horizontal="center" vertical="center" wrapText="1"/>
      <protection/>
    </xf>
    <xf numFmtId="0" fontId="19" fillId="0" borderId="0" xfId="58" applyNumberFormat="1" applyFont="1" applyFill="1" applyAlignment="1" applyProtection="1">
      <alignment horizontal="center" vertical="top"/>
      <protection/>
    </xf>
    <xf numFmtId="2" fontId="21" fillId="0" borderId="13" xfId="61" applyNumberFormat="1" applyFont="1" applyFill="1" applyBorder="1" applyAlignment="1">
      <alignment horizontal="center" vertical="top"/>
      <protection/>
    </xf>
    <xf numFmtId="2" fontId="14" fillId="0" borderId="22" xfId="61" applyNumberFormat="1" applyFont="1" applyFill="1" applyBorder="1" applyAlignment="1">
      <alignment horizontal="center" vertical="top"/>
      <protection/>
    </xf>
    <xf numFmtId="0" fontId="19" fillId="0" borderId="13" xfId="61" applyNumberFormat="1" applyFont="1" applyFill="1" applyBorder="1" applyAlignment="1">
      <alignment horizontal="center" vertical="top" wrapText="1"/>
      <protection/>
    </xf>
    <xf numFmtId="0" fontId="7" fillId="0" borderId="19" xfId="61" applyNumberFormat="1" applyFont="1" applyFill="1" applyBorder="1" applyAlignment="1">
      <alignment horizontal="left" vertical="top"/>
      <protection/>
    </xf>
    <xf numFmtId="0" fontId="22" fillId="0" borderId="14" xfId="58" applyNumberFormat="1" applyFont="1" applyFill="1" applyBorder="1" applyAlignment="1">
      <alignment horizontal="center" vertical="top" wrapText="1"/>
      <protection/>
    </xf>
    <xf numFmtId="0" fontId="22" fillId="0" borderId="14" xfId="58" applyNumberFormat="1" applyFont="1" applyFill="1" applyBorder="1" applyAlignment="1">
      <alignment horizontal="left" vertical="top" wrapText="1"/>
      <protection/>
    </xf>
    <xf numFmtId="0" fontId="63" fillId="0" borderId="14" xfId="0" applyFont="1" applyFill="1" applyBorder="1" applyAlignment="1">
      <alignment horizontal="center" vertical="center"/>
    </xf>
    <xf numFmtId="2" fontId="22" fillId="0" borderId="14" xfId="57" applyNumberFormat="1" applyFont="1" applyFill="1" applyBorder="1" applyAlignment="1">
      <alignment horizontal="center" vertical="center" wrapText="1"/>
      <protection/>
    </xf>
    <xf numFmtId="2" fontId="22" fillId="0" borderId="14" xfId="58" applyNumberFormat="1" applyFont="1" applyFill="1" applyBorder="1" applyAlignment="1" applyProtection="1">
      <alignment horizontal="center" vertical="center"/>
      <protection locked="0"/>
    </xf>
    <xf numFmtId="2" fontId="22" fillId="0" borderId="14" xfId="61" applyNumberFormat="1" applyFont="1" applyFill="1" applyBorder="1" applyAlignment="1">
      <alignment horizontal="center" vertical="center"/>
      <protection/>
    </xf>
    <xf numFmtId="2" fontId="22" fillId="0" borderId="14" xfId="58" applyNumberFormat="1" applyFont="1" applyFill="1" applyBorder="1" applyAlignment="1">
      <alignment horizontal="center" vertical="center"/>
      <protection/>
    </xf>
    <xf numFmtId="2" fontId="22" fillId="33" borderId="14" xfId="58" applyNumberFormat="1" applyFont="1" applyFill="1" applyBorder="1" applyAlignment="1" applyProtection="1">
      <alignment horizontal="center" vertical="center"/>
      <protection locked="0"/>
    </xf>
    <xf numFmtId="2" fontId="22" fillId="0" borderId="14" xfId="58" applyNumberFormat="1" applyFont="1" applyFill="1" applyBorder="1" applyAlignment="1" applyProtection="1">
      <alignment horizontal="center" vertical="center" wrapText="1"/>
      <protection locked="0"/>
    </xf>
    <xf numFmtId="2" fontId="22" fillId="0" borderId="14" xfId="60" applyNumberFormat="1" applyFont="1" applyFill="1" applyBorder="1" applyAlignment="1">
      <alignment horizontal="center" vertical="center"/>
      <protection/>
    </xf>
    <xf numFmtId="0" fontId="22" fillId="0" borderId="14" xfId="61" applyNumberFormat="1" applyFont="1" applyFill="1" applyBorder="1" applyAlignment="1">
      <alignment horizontal="center" vertical="center" wrapText="1"/>
      <protection/>
    </xf>
    <xf numFmtId="0" fontId="23" fillId="0" borderId="23" xfId="58" applyNumberFormat="1" applyFont="1" applyFill="1" applyBorder="1" applyAlignment="1" applyProtection="1">
      <alignment horizontal="center" vertical="top"/>
      <protection/>
    </xf>
    <xf numFmtId="0" fontId="23" fillId="0" borderId="24" xfId="58" applyNumberFormat="1" applyFont="1" applyFill="1" applyBorder="1" applyAlignment="1" applyProtection="1">
      <alignment horizontal="center" vertical="top"/>
      <protection/>
    </xf>
    <xf numFmtId="0" fontId="23" fillId="0" borderId="25" xfId="58" applyNumberFormat="1" applyFont="1" applyFill="1" applyBorder="1" applyAlignment="1" applyProtection="1">
      <alignment horizontal="center" vertical="top"/>
      <protection/>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18" xfId="58" applyNumberFormat="1" applyFont="1" applyFill="1" applyBorder="1" applyAlignment="1" applyProtection="1">
      <alignment horizontal="center" wrapText="1"/>
      <protection locked="0"/>
    </xf>
    <xf numFmtId="0" fontId="7" fillId="34" borderId="13" xfId="61" applyNumberFormat="1" applyFont="1" applyFill="1" applyBorder="1" applyAlignment="1" applyProtection="1">
      <alignment horizontal="left" vertical="top"/>
      <protection locked="0"/>
    </xf>
    <xf numFmtId="0" fontId="14" fillId="0" borderId="13" xfId="61" applyNumberFormat="1" applyFont="1" applyFill="1" applyBorder="1" applyAlignment="1">
      <alignment horizontal="center" vertical="top" wrapText="1"/>
      <protection/>
    </xf>
    <xf numFmtId="0" fontId="11" fillId="0" borderId="13" xfId="58" applyNumberFormat="1" applyFont="1" applyFill="1" applyBorder="1" applyAlignment="1">
      <alignment horizontal="center" vertical="center" wrapText="1"/>
      <protection/>
    </xf>
    <xf numFmtId="0" fontId="16"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80"/>
  <sheetViews>
    <sheetView showGridLines="0" zoomScale="77" zoomScaleNormal="77" zoomScalePageLayoutView="0" workbookViewId="0" topLeftCell="A1">
      <selection activeCell="E94" sqref="E94"/>
    </sheetView>
  </sheetViews>
  <sheetFormatPr defaultColWidth="9.140625" defaultRowHeight="15"/>
  <cols>
    <col min="1" max="1" width="9.57421875" style="1" customWidth="1"/>
    <col min="2" max="2" width="52.140625" style="1" customWidth="1"/>
    <col min="3" max="3" width="8.8515625" style="1" hidden="1" customWidth="1"/>
    <col min="4" max="4" width="10.57421875" style="1" customWidth="1"/>
    <col min="5" max="5" width="9.140625" style="1" customWidth="1"/>
    <col min="6" max="6" width="14.8515625" style="1" customWidth="1"/>
    <col min="7" max="13" width="0" style="1" hidden="1" customWidth="1"/>
    <col min="14" max="14" width="0" style="2" hidden="1" customWidth="1"/>
    <col min="15" max="50" width="0" style="1" hidden="1" customWidth="1"/>
    <col min="51" max="51" width="0.13671875" style="1" hidden="1" customWidth="1"/>
    <col min="52" max="52" width="4.00390625" style="1" hidden="1" customWidth="1"/>
    <col min="53" max="53" width="15.8515625" style="1" customWidth="1"/>
    <col min="54" max="54" width="0.13671875" style="1" hidden="1" customWidth="1"/>
    <col min="55" max="55" width="33.8515625" style="1" customWidth="1"/>
    <col min="56" max="238" width="9.140625" style="1" customWidth="1"/>
    <col min="239" max="243" width="9.140625" style="3" customWidth="1"/>
    <col min="244" max="16384" width="9.140625" style="1" customWidth="1"/>
  </cols>
  <sheetData>
    <row r="1" spans="1:243" s="4" customFormat="1" ht="27" customHeight="1">
      <c r="A1" s="62" t="str">
        <f>B2&amp;" BoQ"</f>
        <v>Percentage BoQ</v>
      </c>
      <c r="B1" s="62"/>
      <c r="C1" s="62"/>
      <c r="D1" s="62"/>
      <c r="E1" s="62"/>
      <c r="F1" s="62"/>
      <c r="G1" s="62"/>
      <c r="H1" s="62"/>
      <c r="I1" s="62"/>
      <c r="J1" s="62"/>
      <c r="K1" s="62"/>
      <c r="L1" s="6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3" t="s">
        <v>50</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IE4" s="10"/>
      <c r="IF4" s="10"/>
      <c r="IG4" s="10"/>
      <c r="IH4" s="10"/>
      <c r="II4" s="10"/>
    </row>
    <row r="5" spans="1:243" s="9" customFormat="1" ht="38.25" customHeight="1">
      <c r="A5" s="63" t="s">
        <v>177</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IE5" s="10"/>
      <c r="IF5" s="10"/>
      <c r="IG5" s="10"/>
      <c r="IH5" s="10"/>
      <c r="II5" s="10"/>
    </row>
    <row r="6" spans="1:243" s="9" customFormat="1" ht="30.75" customHeight="1">
      <c r="A6" s="63" t="s">
        <v>179</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IE6" s="10"/>
      <c r="IF6" s="10"/>
      <c r="IG6" s="10"/>
      <c r="IH6" s="10"/>
      <c r="II6" s="10"/>
    </row>
    <row r="7" spans="1:243" s="9" customFormat="1" ht="29.25" customHeight="1" hidden="1">
      <c r="A7" s="64" t="s">
        <v>7</v>
      </c>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IE7" s="10"/>
      <c r="IF7" s="10"/>
      <c r="IG7" s="10"/>
      <c r="IH7" s="10"/>
      <c r="II7" s="10"/>
    </row>
    <row r="8" spans="1:243" s="12" customFormat="1" ht="58.5" customHeight="1">
      <c r="A8" s="11" t="s">
        <v>40</v>
      </c>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IE8" s="13"/>
      <c r="IF8" s="13"/>
      <c r="IG8" s="13"/>
      <c r="IH8" s="13"/>
      <c r="II8" s="13"/>
    </row>
    <row r="9" spans="1:243" s="14" customFormat="1" ht="61.5" customHeight="1">
      <c r="A9" s="67" t="s">
        <v>8</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45</v>
      </c>
      <c r="BB11" s="20" t="s">
        <v>32</v>
      </c>
      <c r="BC11" s="20" t="s">
        <v>33</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3">
        <v>13</v>
      </c>
      <c r="N12" s="23">
        <v>14</v>
      </c>
      <c r="O12" s="23">
        <v>15</v>
      </c>
      <c r="P12" s="23">
        <v>16</v>
      </c>
      <c r="Q12" s="23">
        <v>17</v>
      </c>
      <c r="R12" s="23">
        <v>18</v>
      </c>
      <c r="S12" s="23">
        <v>19</v>
      </c>
      <c r="T12" s="23">
        <v>20</v>
      </c>
      <c r="U12" s="23">
        <v>21</v>
      </c>
      <c r="V12" s="23">
        <v>22</v>
      </c>
      <c r="W12" s="23">
        <v>23</v>
      </c>
      <c r="X12" s="23">
        <v>24</v>
      </c>
      <c r="Y12" s="23">
        <v>25</v>
      </c>
      <c r="Z12" s="23">
        <v>26</v>
      </c>
      <c r="AA12" s="23">
        <v>27</v>
      </c>
      <c r="AB12" s="23">
        <v>28</v>
      </c>
      <c r="AC12" s="23">
        <v>29</v>
      </c>
      <c r="AD12" s="23">
        <v>30</v>
      </c>
      <c r="AE12" s="23">
        <v>31</v>
      </c>
      <c r="AF12" s="23">
        <v>32</v>
      </c>
      <c r="AG12" s="23">
        <v>33</v>
      </c>
      <c r="AH12" s="23">
        <v>34</v>
      </c>
      <c r="AI12" s="23">
        <v>35</v>
      </c>
      <c r="AJ12" s="23">
        <v>36</v>
      </c>
      <c r="AK12" s="23">
        <v>37</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3">
        <v>7</v>
      </c>
      <c r="BB12" s="23">
        <v>54</v>
      </c>
      <c r="BC12" s="23">
        <v>8</v>
      </c>
      <c r="IE12" s="18"/>
      <c r="IF12" s="18"/>
      <c r="IG12" s="18"/>
      <c r="IH12" s="18"/>
      <c r="II12" s="18"/>
    </row>
    <row r="13" spans="1:243" s="17" customFormat="1" ht="14.25">
      <c r="A13" s="48">
        <v>1</v>
      </c>
      <c r="B13" s="49" t="s">
        <v>51</v>
      </c>
      <c r="C13" s="50" t="s">
        <v>49</v>
      </c>
      <c r="D13" s="59"/>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1"/>
      <c r="IA13" s="17">
        <v>1</v>
      </c>
      <c r="IB13" s="17" t="s">
        <v>51</v>
      </c>
      <c r="IC13" s="17" t="s">
        <v>49</v>
      </c>
      <c r="IE13" s="18"/>
      <c r="IF13" s="18"/>
      <c r="IG13" s="18"/>
      <c r="IH13" s="18"/>
      <c r="II13" s="18"/>
    </row>
    <row r="14" spans="1:243" s="17" customFormat="1" ht="76.5">
      <c r="A14" s="48">
        <v>2</v>
      </c>
      <c r="B14" s="49" t="s">
        <v>61</v>
      </c>
      <c r="C14" s="50" t="s">
        <v>43</v>
      </c>
      <c r="D14" s="59"/>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1"/>
      <c r="IA14" s="17">
        <v>2</v>
      </c>
      <c r="IB14" s="17" t="s">
        <v>61</v>
      </c>
      <c r="IC14" s="17" t="s">
        <v>43</v>
      </c>
      <c r="IE14" s="18"/>
      <c r="IF14" s="18"/>
      <c r="IG14" s="18"/>
      <c r="IH14" s="18"/>
      <c r="II14" s="18"/>
    </row>
    <row r="15" spans="1:243" s="17" customFormat="1" ht="26.25" customHeight="1">
      <c r="A15" s="48">
        <v>3</v>
      </c>
      <c r="B15" s="49" t="s">
        <v>62</v>
      </c>
      <c r="C15" s="50" t="s">
        <v>44</v>
      </c>
      <c r="D15" s="51">
        <v>2.75</v>
      </c>
      <c r="E15" s="51" t="s">
        <v>48</v>
      </c>
      <c r="F15" s="51">
        <v>251.51</v>
      </c>
      <c r="G15" s="52"/>
      <c r="H15" s="52"/>
      <c r="I15" s="53" t="s">
        <v>34</v>
      </c>
      <c r="J15" s="54">
        <f>IF(I15="Less(-)",-1,1)</f>
        <v>1</v>
      </c>
      <c r="K15" s="52" t="s">
        <v>35</v>
      </c>
      <c r="L15" s="52" t="s">
        <v>4</v>
      </c>
      <c r="M15" s="55"/>
      <c r="N15" s="52"/>
      <c r="O15" s="52"/>
      <c r="P15" s="56"/>
      <c r="Q15" s="52"/>
      <c r="R15" s="52"/>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3">
        <f>ROUND(total_amount_ba($B$2,$D$2,D15,F15,J15,K15,M15),0)</f>
        <v>692</v>
      </c>
      <c r="BB15" s="57">
        <f>BA15+SUM(N15:AZ15)</f>
        <v>692</v>
      </c>
      <c r="BC15" s="58" t="str">
        <f>SpellNumber(L15,BB15)</f>
        <v>INR  Six Hundred &amp; Ninety Two  Only</v>
      </c>
      <c r="IA15" s="17">
        <v>3</v>
      </c>
      <c r="IB15" s="17" t="s">
        <v>62</v>
      </c>
      <c r="IC15" s="17" t="s">
        <v>44</v>
      </c>
      <c r="ID15" s="17">
        <v>2.75</v>
      </c>
      <c r="IE15" s="18" t="s">
        <v>48</v>
      </c>
      <c r="IF15" s="18"/>
      <c r="IG15" s="18"/>
      <c r="IH15" s="18"/>
      <c r="II15" s="18"/>
    </row>
    <row r="16" spans="1:243" s="17" customFormat="1" ht="70.5" customHeight="1">
      <c r="A16" s="48">
        <v>4</v>
      </c>
      <c r="B16" s="49" t="s">
        <v>63</v>
      </c>
      <c r="C16" s="50" t="s">
        <v>99</v>
      </c>
      <c r="D16" s="51">
        <v>2.75</v>
      </c>
      <c r="E16" s="51" t="s">
        <v>48</v>
      </c>
      <c r="F16" s="51">
        <v>222.67</v>
      </c>
      <c r="G16" s="52"/>
      <c r="H16" s="52"/>
      <c r="I16" s="53" t="s">
        <v>34</v>
      </c>
      <c r="J16" s="54">
        <f>IF(I16="Less(-)",-1,1)</f>
        <v>1</v>
      </c>
      <c r="K16" s="52" t="s">
        <v>35</v>
      </c>
      <c r="L16" s="52" t="s">
        <v>4</v>
      </c>
      <c r="M16" s="55"/>
      <c r="N16" s="52"/>
      <c r="O16" s="52"/>
      <c r="P16" s="56"/>
      <c r="Q16" s="52"/>
      <c r="R16" s="52"/>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3">
        <f>ROUND(total_amount_ba($B$2,$D$2,D16,F16,J16,K16,M16),0)</f>
        <v>612</v>
      </c>
      <c r="BB16" s="57">
        <f>BA16+SUM(N16:AZ16)</f>
        <v>612</v>
      </c>
      <c r="BC16" s="58" t="str">
        <f>SpellNumber(L16,BB16)</f>
        <v>INR  Six Hundred &amp; Twelve  Only</v>
      </c>
      <c r="IA16" s="17">
        <v>4</v>
      </c>
      <c r="IB16" s="17" t="s">
        <v>63</v>
      </c>
      <c r="IC16" s="17" t="s">
        <v>99</v>
      </c>
      <c r="ID16" s="17">
        <v>2.75</v>
      </c>
      <c r="IE16" s="18" t="s">
        <v>48</v>
      </c>
      <c r="IF16" s="18"/>
      <c r="IG16" s="18"/>
      <c r="IH16" s="18"/>
      <c r="II16" s="18"/>
    </row>
    <row r="17" spans="1:243" s="17" customFormat="1" ht="14.25">
      <c r="A17" s="48">
        <v>5</v>
      </c>
      <c r="B17" s="49" t="s">
        <v>64</v>
      </c>
      <c r="C17" s="50" t="s">
        <v>100</v>
      </c>
      <c r="D17" s="59"/>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1"/>
      <c r="IA17" s="17">
        <v>5</v>
      </c>
      <c r="IB17" s="17" t="s">
        <v>64</v>
      </c>
      <c r="IC17" s="17" t="s">
        <v>100</v>
      </c>
      <c r="IE17" s="18"/>
      <c r="IF17" s="18"/>
      <c r="IG17" s="18"/>
      <c r="IH17" s="18"/>
      <c r="II17" s="18"/>
    </row>
    <row r="18" spans="1:243" s="17" customFormat="1" ht="89.25">
      <c r="A18" s="48">
        <v>6</v>
      </c>
      <c r="B18" s="49" t="s">
        <v>65</v>
      </c>
      <c r="C18" s="50" t="s">
        <v>101</v>
      </c>
      <c r="D18" s="59"/>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1"/>
      <c r="IA18" s="17">
        <v>6</v>
      </c>
      <c r="IB18" s="17" t="s">
        <v>65</v>
      </c>
      <c r="IC18" s="17" t="s">
        <v>101</v>
      </c>
      <c r="IE18" s="18"/>
      <c r="IF18" s="18"/>
      <c r="IG18" s="18"/>
      <c r="IH18" s="18"/>
      <c r="II18" s="18"/>
    </row>
    <row r="19" spans="1:243" s="17" customFormat="1" ht="38.25">
      <c r="A19" s="48">
        <v>7</v>
      </c>
      <c r="B19" s="49" t="s">
        <v>66</v>
      </c>
      <c r="C19" s="50" t="s">
        <v>102</v>
      </c>
      <c r="D19" s="51">
        <v>0.44</v>
      </c>
      <c r="E19" s="51" t="s">
        <v>48</v>
      </c>
      <c r="F19" s="51">
        <v>8587.24</v>
      </c>
      <c r="G19" s="52"/>
      <c r="H19" s="52"/>
      <c r="I19" s="53" t="s">
        <v>34</v>
      </c>
      <c r="J19" s="54">
        <f>IF(I19="Less(-)",-1,1)</f>
        <v>1</v>
      </c>
      <c r="K19" s="52" t="s">
        <v>35</v>
      </c>
      <c r="L19" s="52" t="s">
        <v>4</v>
      </c>
      <c r="M19" s="55"/>
      <c r="N19" s="52"/>
      <c r="O19" s="52"/>
      <c r="P19" s="56"/>
      <c r="Q19" s="52"/>
      <c r="R19" s="52"/>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3">
        <f>ROUND(total_amount_ba($B$2,$D$2,D19,F19,J19,K19,M19),0)</f>
        <v>3778</v>
      </c>
      <c r="BB19" s="57">
        <f>BA19+SUM(N19:AZ19)</f>
        <v>3778</v>
      </c>
      <c r="BC19" s="58" t="str">
        <f>SpellNumber(L19,BB19)</f>
        <v>INR  Three Thousand Seven Hundred &amp; Seventy Eight  Only</v>
      </c>
      <c r="IA19" s="17">
        <v>7</v>
      </c>
      <c r="IB19" s="17" t="s">
        <v>66</v>
      </c>
      <c r="IC19" s="17" t="s">
        <v>102</v>
      </c>
      <c r="ID19" s="17">
        <v>0.44</v>
      </c>
      <c r="IE19" s="18" t="s">
        <v>48</v>
      </c>
      <c r="IF19" s="18"/>
      <c r="IG19" s="18"/>
      <c r="IH19" s="18"/>
      <c r="II19" s="18"/>
    </row>
    <row r="20" spans="1:243" s="17" customFormat="1" ht="51">
      <c r="A20" s="48">
        <v>8</v>
      </c>
      <c r="B20" s="49" t="s">
        <v>67</v>
      </c>
      <c r="C20" s="50" t="s">
        <v>103</v>
      </c>
      <c r="D20" s="51">
        <v>3</v>
      </c>
      <c r="E20" s="51" t="s">
        <v>46</v>
      </c>
      <c r="F20" s="51">
        <v>325.16</v>
      </c>
      <c r="G20" s="52"/>
      <c r="H20" s="52"/>
      <c r="I20" s="53" t="s">
        <v>34</v>
      </c>
      <c r="J20" s="54">
        <f>IF(I20="Less(-)",-1,1)</f>
        <v>1</v>
      </c>
      <c r="K20" s="52" t="s">
        <v>35</v>
      </c>
      <c r="L20" s="52" t="s">
        <v>4</v>
      </c>
      <c r="M20" s="55"/>
      <c r="N20" s="52"/>
      <c r="O20" s="52"/>
      <c r="P20" s="56"/>
      <c r="Q20" s="52"/>
      <c r="R20" s="52"/>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3">
        <f>ROUND(total_amount_ba($B$2,$D$2,D20,F20,J20,K20,M20),0)</f>
        <v>975</v>
      </c>
      <c r="BB20" s="57">
        <f>BA20+SUM(N20:AZ20)</f>
        <v>975</v>
      </c>
      <c r="BC20" s="58" t="str">
        <f>SpellNumber(L20,BB20)</f>
        <v>INR  Nine Hundred &amp; Seventy Five  Only</v>
      </c>
      <c r="IA20" s="17">
        <v>8</v>
      </c>
      <c r="IB20" s="17" t="s">
        <v>67</v>
      </c>
      <c r="IC20" s="17" t="s">
        <v>103</v>
      </c>
      <c r="ID20" s="17">
        <v>3</v>
      </c>
      <c r="IE20" s="18" t="s">
        <v>46</v>
      </c>
      <c r="IF20" s="18"/>
      <c r="IG20" s="18"/>
      <c r="IH20" s="18"/>
      <c r="II20" s="18"/>
    </row>
    <row r="21" spans="1:243" s="17" customFormat="1" ht="64.5" customHeight="1">
      <c r="A21" s="48">
        <v>9</v>
      </c>
      <c r="B21" s="49" t="s">
        <v>68</v>
      </c>
      <c r="C21" s="50" t="s">
        <v>104</v>
      </c>
      <c r="D21" s="51">
        <v>3</v>
      </c>
      <c r="E21" s="51" t="s">
        <v>46</v>
      </c>
      <c r="F21" s="51">
        <v>99.82</v>
      </c>
      <c r="G21" s="52"/>
      <c r="H21" s="52"/>
      <c r="I21" s="53" t="s">
        <v>34</v>
      </c>
      <c r="J21" s="54">
        <f>IF(I21="Less(-)",-1,1)</f>
        <v>1</v>
      </c>
      <c r="K21" s="52" t="s">
        <v>35</v>
      </c>
      <c r="L21" s="52" t="s">
        <v>4</v>
      </c>
      <c r="M21" s="55"/>
      <c r="N21" s="52"/>
      <c r="O21" s="52"/>
      <c r="P21" s="56"/>
      <c r="Q21" s="52"/>
      <c r="R21" s="52"/>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3">
        <f>ROUND(total_amount_ba($B$2,$D$2,D21,F21,J21,K21,M21),0)</f>
        <v>299</v>
      </c>
      <c r="BB21" s="57">
        <f>BA21+SUM(N21:AZ21)</f>
        <v>299</v>
      </c>
      <c r="BC21" s="58" t="str">
        <f>SpellNumber(L21,BB21)</f>
        <v>INR  Two Hundred &amp; Ninety Nine  Only</v>
      </c>
      <c r="IA21" s="17">
        <v>9</v>
      </c>
      <c r="IB21" s="17" t="s">
        <v>68</v>
      </c>
      <c r="IC21" s="17" t="s">
        <v>104</v>
      </c>
      <c r="ID21" s="17">
        <v>3</v>
      </c>
      <c r="IE21" s="18" t="s">
        <v>46</v>
      </c>
      <c r="IF21" s="18"/>
      <c r="IG21" s="18"/>
      <c r="IH21" s="18"/>
      <c r="II21" s="18"/>
    </row>
    <row r="22" spans="1:243" s="17" customFormat="1" ht="102.75" customHeight="1">
      <c r="A22" s="48">
        <v>10</v>
      </c>
      <c r="B22" s="49" t="s">
        <v>69</v>
      </c>
      <c r="C22" s="50" t="s">
        <v>105</v>
      </c>
      <c r="D22" s="51">
        <v>6.27</v>
      </c>
      <c r="E22" s="51" t="s">
        <v>46</v>
      </c>
      <c r="F22" s="51">
        <v>597.68</v>
      </c>
      <c r="G22" s="52"/>
      <c r="H22" s="52"/>
      <c r="I22" s="53" t="s">
        <v>34</v>
      </c>
      <c r="J22" s="54">
        <f>IF(I22="Less(-)",-1,1)</f>
        <v>1</v>
      </c>
      <c r="K22" s="52" t="s">
        <v>35</v>
      </c>
      <c r="L22" s="52" t="s">
        <v>4</v>
      </c>
      <c r="M22" s="55"/>
      <c r="N22" s="52"/>
      <c r="O22" s="52"/>
      <c r="P22" s="56"/>
      <c r="Q22" s="52"/>
      <c r="R22" s="52"/>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3">
        <f>ROUND(total_amount_ba($B$2,$D$2,D22,F22,J22,K22,M22),0)</f>
        <v>3747</v>
      </c>
      <c r="BB22" s="57">
        <f>BA22+SUM(N22:AZ22)</f>
        <v>3747</v>
      </c>
      <c r="BC22" s="58" t="str">
        <f>SpellNumber(L22,BB22)</f>
        <v>INR  Three Thousand Seven Hundred &amp; Forty Seven  Only</v>
      </c>
      <c r="IA22" s="17">
        <v>10</v>
      </c>
      <c r="IB22" s="17" t="s">
        <v>69</v>
      </c>
      <c r="IC22" s="17" t="s">
        <v>105</v>
      </c>
      <c r="ID22" s="17">
        <v>6.27</v>
      </c>
      <c r="IE22" s="18" t="s">
        <v>46</v>
      </c>
      <c r="IF22" s="18"/>
      <c r="IG22" s="18"/>
      <c r="IH22" s="18"/>
      <c r="II22" s="18"/>
    </row>
    <row r="23" spans="1:243" s="17" customFormat="1" ht="14.25">
      <c r="A23" s="48">
        <v>11</v>
      </c>
      <c r="B23" s="49" t="s">
        <v>70</v>
      </c>
      <c r="C23" s="50" t="s">
        <v>106</v>
      </c>
      <c r="D23" s="59"/>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1"/>
      <c r="IA23" s="17">
        <v>11</v>
      </c>
      <c r="IB23" s="17" t="s">
        <v>70</v>
      </c>
      <c r="IC23" s="17" t="s">
        <v>106</v>
      </c>
      <c r="IE23" s="18"/>
      <c r="IF23" s="18"/>
      <c r="IG23" s="18"/>
      <c r="IH23" s="18"/>
      <c r="II23" s="18"/>
    </row>
    <row r="24" spans="1:243" s="17" customFormat="1" ht="25.5">
      <c r="A24" s="48">
        <v>12</v>
      </c>
      <c r="B24" s="49" t="s">
        <v>71</v>
      </c>
      <c r="C24" s="50" t="s">
        <v>107</v>
      </c>
      <c r="D24" s="59"/>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1"/>
      <c r="IA24" s="17">
        <v>12</v>
      </c>
      <c r="IB24" s="17" t="s">
        <v>71</v>
      </c>
      <c r="IC24" s="17" t="s">
        <v>107</v>
      </c>
      <c r="IE24" s="18"/>
      <c r="IF24" s="18"/>
      <c r="IG24" s="18"/>
      <c r="IH24" s="18"/>
      <c r="II24" s="18"/>
    </row>
    <row r="25" spans="1:243" s="17" customFormat="1" ht="25.5">
      <c r="A25" s="48">
        <v>13</v>
      </c>
      <c r="B25" s="49" t="s">
        <v>72</v>
      </c>
      <c r="C25" s="50" t="s">
        <v>108</v>
      </c>
      <c r="D25" s="51">
        <v>1.9</v>
      </c>
      <c r="E25" s="51" t="s">
        <v>48</v>
      </c>
      <c r="F25" s="51">
        <v>5838.01</v>
      </c>
      <c r="G25" s="52"/>
      <c r="H25" s="52"/>
      <c r="I25" s="53" t="s">
        <v>34</v>
      </c>
      <c r="J25" s="54">
        <f>IF(I25="Less(-)",-1,1)</f>
        <v>1</v>
      </c>
      <c r="K25" s="52" t="s">
        <v>35</v>
      </c>
      <c r="L25" s="52" t="s">
        <v>4</v>
      </c>
      <c r="M25" s="55"/>
      <c r="N25" s="52"/>
      <c r="O25" s="52"/>
      <c r="P25" s="56"/>
      <c r="Q25" s="52"/>
      <c r="R25" s="52"/>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3">
        <f>ROUND(total_amount_ba($B$2,$D$2,D25,F25,J25,K25,M25),0)</f>
        <v>11092</v>
      </c>
      <c r="BB25" s="57">
        <f>BA25+SUM(N25:AZ25)</f>
        <v>11092</v>
      </c>
      <c r="BC25" s="58" t="str">
        <f>SpellNumber(L25,BB25)</f>
        <v>INR  Eleven Thousand  &amp;Ninety Two  Only</v>
      </c>
      <c r="IA25" s="17">
        <v>13</v>
      </c>
      <c r="IB25" s="17" t="s">
        <v>72</v>
      </c>
      <c r="IC25" s="17" t="s">
        <v>108</v>
      </c>
      <c r="ID25" s="17">
        <v>1.9</v>
      </c>
      <c r="IE25" s="18" t="s">
        <v>48</v>
      </c>
      <c r="IF25" s="18"/>
      <c r="IG25" s="18"/>
      <c r="IH25" s="18"/>
      <c r="II25" s="18"/>
    </row>
    <row r="26" spans="1:243" s="17" customFormat="1" ht="69.75" customHeight="1">
      <c r="A26" s="48">
        <v>14</v>
      </c>
      <c r="B26" s="49" t="s">
        <v>73</v>
      </c>
      <c r="C26" s="50" t="s">
        <v>109</v>
      </c>
      <c r="D26" s="59"/>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1"/>
      <c r="IA26" s="17">
        <v>14</v>
      </c>
      <c r="IB26" s="17" t="s">
        <v>73</v>
      </c>
      <c r="IC26" s="17" t="s">
        <v>109</v>
      </c>
      <c r="IE26" s="18"/>
      <c r="IF26" s="18"/>
      <c r="IG26" s="18"/>
      <c r="IH26" s="18"/>
      <c r="II26" s="18"/>
    </row>
    <row r="27" spans="1:243" s="17" customFormat="1" ht="25.5">
      <c r="A27" s="48">
        <v>15</v>
      </c>
      <c r="B27" s="49" t="s">
        <v>74</v>
      </c>
      <c r="C27" s="50" t="s">
        <v>110</v>
      </c>
      <c r="D27" s="51">
        <v>2.31</v>
      </c>
      <c r="E27" s="51" t="s">
        <v>48</v>
      </c>
      <c r="F27" s="51">
        <v>7510.7</v>
      </c>
      <c r="G27" s="52"/>
      <c r="H27" s="52"/>
      <c r="I27" s="53" t="s">
        <v>34</v>
      </c>
      <c r="J27" s="54">
        <f>IF(I27="Less(-)",-1,1)</f>
        <v>1</v>
      </c>
      <c r="K27" s="52" t="s">
        <v>35</v>
      </c>
      <c r="L27" s="52" t="s">
        <v>4</v>
      </c>
      <c r="M27" s="55"/>
      <c r="N27" s="52"/>
      <c r="O27" s="52"/>
      <c r="P27" s="56"/>
      <c r="Q27" s="52"/>
      <c r="R27" s="52"/>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3">
        <f>ROUND(total_amount_ba($B$2,$D$2,D27,F27,J27,K27,M27),0)</f>
        <v>17350</v>
      </c>
      <c r="BB27" s="57">
        <f>BA27+SUM(N27:AZ27)</f>
        <v>17350</v>
      </c>
      <c r="BC27" s="58" t="str">
        <f>SpellNumber(L27,BB27)</f>
        <v>INR  Seventeen Thousand Three Hundred &amp; Fifty  Only</v>
      </c>
      <c r="IA27" s="17">
        <v>15</v>
      </c>
      <c r="IB27" s="17" t="s">
        <v>74</v>
      </c>
      <c r="IC27" s="17" t="s">
        <v>110</v>
      </c>
      <c r="ID27" s="17">
        <v>2.31</v>
      </c>
      <c r="IE27" s="18" t="s">
        <v>48</v>
      </c>
      <c r="IF27" s="18"/>
      <c r="IG27" s="18"/>
      <c r="IH27" s="18"/>
      <c r="II27" s="18"/>
    </row>
    <row r="28" spans="1:243" s="17" customFormat="1" ht="51">
      <c r="A28" s="48">
        <v>16</v>
      </c>
      <c r="B28" s="49" t="s">
        <v>75</v>
      </c>
      <c r="C28" s="50" t="s">
        <v>111</v>
      </c>
      <c r="D28" s="51">
        <v>14.54</v>
      </c>
      <c r="E28" s="51" t="s">
        <v>60</v>
      </c>
      <c r="F28" s="51">
        <v>48.93</v>
      </c>
      <c r="G28" s="52"/>
      <c r="H28" s="52"/>
      <c r="I28" s="53" t="s">
        <v>34</v>
      </c>
      <c r="J28" s="54">
        <f>IF(I28="Less(-)",-1,1)</f>
        <v>1</v>
      </c>
      <c r="K28" s="52" t="s">
        <v>35</v>
      </c>
      <c r="L28" s="52" t="s">
        <v>4</v>
      </c>
      <c r="M28" s="55"/>
      <c r="N28" s="52"/>
      <c r="O28" s="52"/>
      <c r="P28" s="56"/>
      <c r="Q28" s="52"/>
      <c r="R28" s="52"/>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3">
        <f>ROUND(total_amount_ba($B$2,$D$2,D28,F28,J28,K28,M28),0)</f>
        <v>711</v>
      </c>
      <c r="BB28" s="57">
        <f>BA28+SUM(N28:AZ28)</f>
        <v>711</v>
      </c>
      <c r="BC28" s="58" t="str">
        <f>SpellNumber(L28,BB28)</f>
        <v>INR  Seven Hundred &amp; Eleven  Only</v>
      </c>
      <c r="IA28" s="17">
        <v>16</v>
      </c>
      <c r="IB28" s="17" t="s">
        <v>75</v>
      </c>
      <c r="IC28" s="17" t="s">
        <v>111</v>
      </c>
      <c r="ID28" s="17">
        <v>14.54</v>
      </c>
      <c r="IE28" s="18" t="s">
        <v>60</v>
      </c>
      <c r="IF28" s="18"/>
      <c r="IG28" s="18"/>
      <c r="IH28" s="18"/>
      <c r="II28" s="18"/>
    </row>
    <row r="29" spans="1:243" s="17" customFormat="1" ht="14.25">
      <c r="A29" s="48">
        <v>17</v>
      </c>
      <c r="B29" s="49" t="s">
        <v>76</v>
      </c>
      <c r="C29" s="50" t="s">
        <v>112</v>
      </c>
      <c r="D29" s="59"/>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1"/>
      <c r="IA29" s="17">
        <v>17</v>
      </c>
      <c r="IB29" s="17" t="s">
        <v>76</v>
      </c>
      <c r="IC29" s="17" t="s">
        <v>112</v>
      </c>
      <c r="IE29" s="18"/>
      <c r="IF29" s="18"/>
      <c r="IG29" s="18"/>
      <c r="IH29" s="18"/>
      <c r="II29" s="18"/>
    </row>
    <row r="30" spans="1:243" s="17" customFormat="1" ht="25.5">
      <c r="A30" s="48">
        <v>18</v>
      </c>
      <c r="B30" s="49" t="s">
        <v>77</v>
      </c>
      <c r="C30" s="50" t="s">
        <v>113</v>
      </c>
      <c r="D30" s="59"/>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1"/>
      <c r="IA30" s="17">
        <v>18</v>
      </c>
      <c r="IB30" s="17" t="s">
        <v>77</v>
      </c>
      <c r="IC30" s="17" t="s">
        <v>113</v>
      </c>
      <c r="IE30" s="18"/>
      <c r="IF30" s="18"/>
      <c r="IG30" s="18"/>
      <c r="IH30" s="18"/>
      <c r="II30" s="18"/>
    </row>
    <row r="31" spans="1:243" s="17" customFormat="1" ht="14.25">
      <c r="A31" s="48">
        <v>19</v>
      </c>
      <c r="B31" s="49" t="s">
        <v>78</v>
      </c>
      <c r="C31" s="50" t="s">
        <v>114</v>
      </c>
      <c r="D31" s="51">
        <v>1</v>
      </c>
      <c r="E31" s="51" t="s">
        <v>97</v>
      </c>
      <c r="F31" s="51">
        <v>158.31</v>
      </c>
      <c r="G31" s="52"/>
      <c r="H31" s="52"/>
      <c r="I31" s="53" t="s">
        <v>34</v>
      </c>
      <c r="J31" s="54">
        <f>IF(I31="Less(-)",-1,1)</f>
        <v>1</v>
      </c>
      <c r="K31" s="52" t="s">
        <v>35</v>
      </c>
      <c r="L31" s="52" t="s">
        <v>4</v>
      </c>
      <c r="M31" s="55"/>
      <c r="N31" s="52"/>
      <c r="O31" s="52"/>
      <c r="P31" s="56"/>
      <c r="Q31" s="52"/>
      <c r="R31" s="52"/>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3">
        <f>ROUND(total_amount_ba($B$2,$D$2,D31,F31,J31,K31,M31),0)</f>
        <v>158</v>
      </c>
      <c r="BB31" s="57">
        <f>BA31+SUM(N31:AZ31)</f>
        <v>158</v>
      </c>
      <c r="BC31" s="58" t="str">
        <f>SpellNumber(L31,BB31)</f>
        <v>INR  One Hundred &amp; Fifty Eight  Only</v>
      </c>
      <c r="IA31" s="17">
        <v>19</v>
      </c>
      <c r="IB31" s="17" t="s">
        <v>78</v>
      </c>
      <c r="IC31" s="17" t="s">
        <v>114</v>
      </c>
      <c r="ID31" s="17">
        <v>1</v>
      </c>
      <c r="IE31" s="18" t="s">
        <v>97</v>
      </c>
      <c r="IF31" s="18"/>
      <c r="IG31" s="18"/>
      <c r="IH31" s="18"/>
      <c r="II31" s="18"/>
    </row>
    <row r="32" spans="1:243" s="17" customFormat="1" ht="25.5">
      <c r="A32" s="48">
        <v>20</v>
      </c>
      <c r="B32" s="49" t="s">
        <v>79</v>
      </c>
      <c r="C32" s="50" t="s">
        <v>115</v>
      </c>
      <c r="D32" s="59"/>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1"/>
      <c r="IA32" s="17">
        <v>20</v>
      </c>
      <c r="IB32" s="17" t="s">
        <v>79</v>
      </c>
      <c r="IC32" s="17" t="s">
        <v>115</v>
      </c>
      <c r="IE32" s="18"/>
      <c r="IF32" s="18"/>
      <c r="IG32" s="18"/>
      <c r="IH32" s="18"/>
      <c r="II32" s="18"/>
    </row>
    <row r="33" spans="1:243" s="17" customFormat="1" ht="14.25">
      <c r="A33" s="48">
        <v>21</v>
      </c>
      <c r="B33" s="49" t="s">
        <v>80</v>
      </c>
      <c r="C33" s="50" t="s">
        <v>116</v>
      </c>
      <c r="D33" s="51">
        <v>4</v>
      </c>
      <c r="E33" s="51" t="s">
        <v>97</v>
      </c>
      <c r="F33" s="51">
        <v>30.86</v>
      </c>
      <c r="G33" s="52"/>
      <c r="H33" s="52"/>
      <c r="I33" s="53" t="s">
        <v>34</v>
      </c>
      <c r="J33" s="54">
        <f>IF(I33="Less(-)",-1,1)</f>
        <v>1</v>
      </c>
      <c r="K33" s="52" t="s">
        <v>35</v>
      </c>
      <c r="L33" s="52" t="s">
        <v>4</v>
      </c>
      <c r="M33" s="55"/>
      <c r="N33" s="52"/>
      <c r="O33" s="52"/>
      <c r="P33" s="56"/>
      <c r="Q33" s="52"/>
      <c r="R33" s="52"/>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3">
        <f>ROUND(total_amount_ba($B$2,$D$2,D33,F33,J33,K33,M33),0)</f>
        <v>123</v>
      </c>
      <c r="BB33" s="57">
        <f>BA33+SUM(N33:AZ33)</f>
        <v>123</v>
      </c>
      <c r="BC33" s="58" t="str">
        <f>SpellNumber(L33,BB33)</f>
        <v>INR  One Hundred &amp; Twenty Three  Only</v>
      </c>
      <c r="IA33" s="17">
        <v>21</v>
      </c>
      <c r="IB33" s="17" t="s">
        <v>80</v>
      </c>
      <c r="IC33" s="17" t="s">
        <v>116</v>
      </c>
      <c r="ID33" s="17">
        <v>4</v>
      </c>
      <c r="IE33" s="18" t="s">
        <v>97</v>
      </c>
      <c r="IF33" s="18"/>
      <c r="IG33" s="18"/>
      <c r="IH33" s="18"/>
      <c r="II33" s="18"/>
    </row>
    <row r="34" spans="1:243" s="17" customFormat="1" ht="14.25">
      <c r="A34" s="48">
        <v>22</v>
      </c>
      <c r="B34" s="49" t="s">
        <v>81</v>
      </c>
      <c r="C34" s="50" t="s">
        <v>117</v>
      </c>
      <c r="D34" s="59"/>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1"/>
      <c r="IA34" s="17">
        <v>22</v>
      </c>
      <c r="IB34" s="17" t="s">
        <v>81</v>
      </c>
      <c r="IC34" s="17" t="s">
        <v>117</v>
      </c>
      <c r="IE34" s="18"/>
      <c r="IF34" s="18"/>
      <c r="IG34" s="18"/>
      <c r="IH34" s="18"/>
      <c r="II34" s="18"/>
    </row>
    <row r="35" spans="1:243" s="17" customFormat="1" ht="51">
      <c r="A35" s="48">
        <v>23</v>
      </c>
      <c r="B35" s="49" t="s">
        <v>161</v>
      </c>
      <c r="C35" s="50" t="s">
        <v>118</v>
      </c>
      <c r="D35" s="59"/>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1"/>
      <c r="IA35" s="17">
        <v>23</v>
      </c>
      <c r="IB35" s="17" t="s">
        <v>161</v>
      </c>
      <c r="IC35" s="17" t="s">
        <v>118</v>
      </c>
      <c r="IE35" s="18"/>
      <c r="IF35" s="18"/>
      <c r="IG35" s="18"/>
      <c r="IH35" s="18"/>
      <c r="II35" s="18"/>
    </row>
    <row r="36" spans="1:243" s="17" customFormat="1" ht="25.5">
      <c r="A36" s="48">
        <v>24</v>
      </c>
      <c r="B36" s="49" t="s">
        <v>162</v>
      </c>
      <c r="C36" s="50" t="s">
        <v>119</v>
      </c>
      <c r="D36" s="51">
        <v>2.52</v>
      </c>
      <c r="E36" s="51" t="s">
        <v>46</v>
      </c>
      <c r="F36" s="51">
        <v>4192.15</v>
      </c>
      <c r="G36" s="52"/>
      <c r="H36" s="52"/>
      <c r="I36" s="53" t="s">
        <v>34</v>
      </c>
      <c r="J36" s="54">
        <f>IF(I36="Less(-)",-1,1)</f>
        <v>1</v>
      </c>
      <c r="K36" s="52" t="s">
        <v>35</v>
      </c>
      <c r="L36" s="52" t="s">
        <v>4</v>
      </c>
      <c r="M36" s="55"/>
      <c r="N36" s="52"/>
      <c r="O36" s="52"/>
      <c r="P36" s="56"/>
      <c r="Q36" s="52"/>
      <c r="R36" s="52"/>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3">
        <f>ROUND(total_amount_ba($B$2,$D$2,D36,F36,J36,K36,M36),0)</f>
        <v>10564</v>
      </c>
      <c r="BB36" s="57">
        <f>BA36+SUM(N36:AZ36)</f>
        <v>10564</v>
      </c>
      <c r="BC36" s="58" t="str">
        <f>SpellNumber(L36,BB36)</f>
        <v>INR  Ten Thousand Five Hundred &amp; Sixty Four  Only</v>
      </c>
      <c r="IA36" s="17">
        <v>24</v>
      </c>
      <c r="IB36" s="17" t="s">
        <v>162</v>
      </c>
      <c r="IC36" s="17" t="s">
        <v>119</v>
      </c>
      <c r="ID36" s="17">
        <v>2.52</v>
      </c>
      <c r="IE36" s="18" t="s">
        <v>46</v>
      </c>
      <c r="IF36" s="18"/>
      <c r="IG36" s="18"/>
      <c r="IH36" s="18"/>
      <c r="II36" s="18"/>
    </row>
    <row r="37" spans="1:243" s="17" customFormat="1" ht="51">
      <c r="A37" s="48">
        <v>25</v>
      </c>
      <c r="B37" s="49" t="s">
        <v>82</v>
      </c>
      <c r="C37" s="50" t="s">
        <v>120</v>
      </c>
      <c r="D37" s="59"/>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1"/>
      <c r="IA37" s="17">
        <v>25</v>
      </c>
      <c r="IB37" s="17" t="s">
        <v>82</v>
      </c>
      <c r="IC37" s="17" t="s">
        <v>120</v>
      </c>
      <c r="IE37" s="18"/>
      <c r="IF37" s="18"/>
      <c r="IG37" s="18"/>
      <c r="IH37" s="18"/>
      <c r="II37" s="18"/>
    </row>
    <row r="38" spans="1:243" s="17" customFormat="1" ht="54.75" customHeight="1">
      <c r="A38" s="48">
        <v>26</v>
      </c>
      <c r="B38" s="49" t="s">
        <v>83</v>
      </c>
      <c r="C38" s="50" t="s">
        <v>121</v>
      </c>
      <c r="D38" s="51">
        <v>24.3</v>
      </c>
      <c r="E38" s="51" t="s">
        <v>98</v>
      </c>
      <c r="F38" s="51">
        <v>100.53</v>
      </c>
      <c r="G38" s="52"/>
      <c r="H38" s="52"/>
      <c r="I38" s="53" t="s">
        <v>34</v>
      </c>
      <c r="J38" s="54">
        <f>IF(I38="Less(-)",-1,1)</f>
        <v>1</v>
      </c>
      <c r="K38" s="52" t="s">
        <v>35</v>
      </c>
      <c r="L38" s="52" t="s">
        <v>4</v>
      </c>
      <c r="M38" s="55"/>
      <c r="N38" s="52"/>
      <c r="O38" s="52"/>
      <c r="P38" s="56"/>
      <c r="Q38" s="52"/>
      <c r="R38" s="52"/>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3">
        <f>ROUND(total_amount_ba($B$2,$D$2,D38,F38,J38,K38,M38),0)</f>
        <v>2443</v>
      </c>
      <c r="BB38" s="57">
        <f>BA38+SUM(N38:AZ38)</f>
        <v>2443</v>
      </c>
      <c r="BC38" s="58" t="str">
        <f>SpellNumber(L38,BB38)</f>
        <v>INR  Two Thousand Four Hundred &amp; Forty Three  Only</v>
      </c>
      <c r="IA38" s="17">
        <v>26</v>
      </c>
      <c r="IB38" s="17" t="s">
        <v>83</v>
      </c>
      <c r="IC38" s="17" t="s">
        <v>121</v>
      </c>
      <c r="ID38" s="17">
        <v>24.3</v>
      </c>
      <c r="IE38" s="18" t="s">
        <v>98</v>
      </c>
      <c r="IF38" s="18"/>
      <c r="IG38" s="18"/>
      <c r="IH38" s="18"/>
      <c r="II38" s="18"/>
    </row>
    <row r="39" spans="1:243" s="17" customFormat="1" ht="54" customHeight="1">
      <c r="A39" s="48">
        <v>27</v>
      </c>
      <c r="B39" s="49" t="s">
        <v>84</v>
      </c>
      <c r="C39" s="50" t="s">
        <v>122</v>
      </c>
      <c r="D39" s="59"/>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1"/>
      <c r="IA39" s="17">
        <v>27</v>
      </c>
      <c r="IB39" s="17" t="s">
        <v>84</v>
      </c>
      <c r="IC39" s="17" t="s">
        <v>122</v>
      </c>
      <c r="IE39" s="18"/>
      <c r="IF39" s="18"/>
      <c r="IG39" s="18"/>
      <c r="IH39" s="18"/>
      <c r="II39" s="18"/>
    </row>
    <row r="40" spans="1:243" s="17" customFormat="1" ht="25.5">
      <c r="A40" s="48">
        <v>28</v>
      </c>
      <c r="B40" s="49" t="s">
        <v>85</v>
      </c>
      <c r="C40" s="50" t="s">
        <v>123</v>
      </c>
      <c r="D40" s="51">
        <v>550</v>
      </c>
      <c r="E40" s="51" t="s">
        <v>98</v>
      </c>
      <c r="F40" s="51">
        <v>124.77</v>
      </c>
      <c r="G40" s="52"/>
      <c r="H40" s="52"/>
      <c r="I40" s="53" t="s">
        <v>34</v>
      </c>
      <c r="J40" s="54">
        <f>IF(I40="Less(-)",-1,1)</f>
        <v>1</v>
      </c>
      <c r="K40" s="52" t="s">
        <v>35</v>
      </c>
      <c r="L40" s="52" t="s">
        <v>4</v>
      </c>
      <c r="M40" s="55"/>
      <c r="N40" s="52"/>
      <c r="O40" s="52"/>
      <c r="P40" s="56"/>
      <c r="Q40" s="52"/>
      <c r="R40" s="52"/>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3">
        <f>ROUND(total_amount_ba($B$2,$D$2,D40,F40,J40,K40,M40),0)</f>
        <v>68624</v>
      </c>
      <c r="BB40" s="57">
        <f>BA40+SUM(N40:AZ40)</f>
        <v>68624</v>
      </c>
      <c r="BC40" s="58" t="str">
        <f>SpellNumber(L40,BB40)</f>
        <v>INR  Sixty Eight Thousand Six Hundred &amp; Twenty Four  Only</v>
      </c>
      <c r="IA40" s="17">
        <v>28</v>
      </c>
      <c r="IB40" s="17" t="s">
        <v>85</v>
      </c>
      <c r="IC40" s="17" t="s">
        <v>123</v>
      </c>
      <c r="ID40" s="17">
        <v>550</v>
      </c>
      <c r="IE40" s="18" t="s">
        <v>98</v>
      </c>
      <c r="IF40" s="18"/>
      <c r="IG40" s="18"/>
      <c r="IH40" s="18"/>
      <c r="II40" s="18"/>
    </row>
    <row r="41" spans="1:243" s="17" customFormat="1" ht="14.25">
      <c r="A41" s="48">
        <v>29</v>
      </c>
      <c r="B41" s="49" t="s">
        <v>52</v>
      </c>
      <c r="C41" s="50" t="s">
        <v>124</v>
      </c>
      <c r="D41" s="59"/>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1"/>
      <c r="IA41" s="17">
        <v>29</v>
      </c>
      <c r="IB41" s="17" t="s">
        <v>52</v>
      </c>
      <c r="IC41" s="17" t="s">
        <v>124</v>
      </c>
      <c r="IE41" s="18"/>
      <c r="IF41" s="18"/>
      <c r="IG41" s="18"/>
      <c r="IH41" s="18"/>
      <c r="II41" s="18"/>
    </row>
    <row r="42" spans="1:243" s="17" customFormat="1" ht="51">
      <c r="A42" s="48">
        <v>30</v>
      </c>
      <c r="B42" s="49" t="s">
        <v>53</v>
      </c>
      <c r="C42" s="50" t="s">
        <v>125</v>
      </c>
      <c r="D42" s="59"/>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1"/>
      <c r="IA42" s="17">
        <v>30</v>
      </c>
      <c r="IB42" s="17" t="s">
        <v>53</v>
      </c>
      <c r="IC42" s="17" t="s">
        <v>125</v>
      </c>
      <c r="IE42" s="18"/>
      <c r="IF42" s="18"/>
      <c r="IG42" s="18"/>
      <c r="IH42" s="18"/>
      <c r="II42" s="18"/>
    </row>
    <row r="43" spans="1:243" s="17" customFormat="1" ht="25.5">
      <c r="A43" s="48">
        <v>31</v>
      </c>
      <c r="B43" s="49" t="s">
        <v>54</v>
      </c>
      <c r="C43" s="50" t="s">
        <v>126</v>
      </c>
      <c r="D43" s="51">
        <v>6.6</v>
      </c>
      <c r="E43" s="51" t="s">
        <v>46</v>
      </c>
      <c r="F43" s="51">
        <v>477.86</v>
      </c>
      <c r="G43" s="52"/>
      <c r="H43" s="52"/>
      <c r="I43" s="53" t="s">
        <v>34</v>
      </c>
      <c r="J43" s="54">
        <f>IF(I43="Less(-)",-1,1)</f>
        <v>1</v>
      </c>
      <c r="K43" s="52" t="s">
        <v>35</v>
      </c>
      <c r="L43" s="52" t="s">
        <v>4</v>
      </c>
      <c r="M43" s="55"/>
      <c r="N43" s="52"/>
      <c r="O43" s="52"/>
      <c r="P43" s="56"/>
      <c r="Q43" s="52"/>
      <c r="R43" s="52"/>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3">
        <f>ROUND(total_amount_ba($B$2,$D$2,D43,F43,J43,K43,M43),0)</f>
        <v>3154</v>
      </c>
      <c r="BB43" s="57">
        <f>BA43+SUM(N43:AZ43)</f>
        <v>3154</v>
      </c>
      <c r="BC43" s="58" t="str">
        <f>SpellNumber(L43,BB43)</f>
        <v>INR  Three Thousand One Hundred &amp; Fifty Four  Only</v>
      </c>
      <c r="IA43" s="17">
        <v>31</v>
      </c>
      <c r="IB43" s="17" t="s">
        <v>54</v>
      </c>
      <c r="IC43" s="17" t="s">
        <v>126</v>
      </c>
      <c r="ID43" s="17">
        <v>6.6</v>
      </c>
      <c r="IE43" s="18" t="s">
        <v>46</v>
      </c>
      <c r="IF43" s="18"/>
      <c r="IG43" s="18"/>
      <c r="IH43" s="18"/>
      <c r="II43" s="18"/>
    </row>
    <row r="44" spans="1:243" s="17" customFormat="1" ht="38.25">
      <c r="A44" s="48">
        <v>32</v>
      </c>
      <c r="B44" s="49" t="s">
        <v>56</v>
      </c>
      <c r="C44" s="50" t="s">
        <v>127</v>
      </c>
      <c r="D44" s="59"/>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1"/>
      <c r="IA44" s="17">
        <v>32</v>
      </c>
      <c r="IB44" s="17" t="s">
        <v>56</v>
      </c>
      <c r="IC44" s="17" t="s">
        <v>127</v>
      </c>
      <c r="IE44" s="18"/>
      <c r="IF44" s="18"/>
      <c r="IG44" s="18"/>
      <c r="IH44" s="18"/>
      <c r="II44" s="18"/>
    </row>
    <row r="45" spans="1:243" s="17" customFormat="1" ht="14.25">
      <c r="A45" s="48">
        <v>33</v>
      </c>
      <c r="B45" s="49" t="s">
        <v>57</v>
      </c>
      <c r="C45" s="50" t="s">
        <v>128</v>
      </c>
      <c r="D45" s="51">
        <v>0.9</v>
      </c>
      <c r="E45" s="51" t="s">
        <v>46</v>
      </c>
      <c r="F45" s="51">
        <v>500.44</v>
      </c>
      <c r="G45" s="52"/>
      <c r="H45" s="52"/>
      <c r="I45" s="53" t="s">
        <v>34</v>
      </c>
      <c r="J45" s="54">
        <f>IF(I45="Less(-)",-1,1)</f>
        <v>1</v>
      </c>
      <c r="K45" s="52" t="s">
        <v>35</v>
      </c>
      <c r="L45" s="52" t="s">
        <v>4</v>
      </c>
      <c r="M45" s="55"/>
      <c r="N45" s="52"/>
      <c r="O45" s="52"/>
      <c r="P45" s="56"/>
      <c r="Q45" s="52"/>
      <c r="R45" s="52"/>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3">
        <f>ROUND(total_amount_ba($B$2,$D$2,D45,F45,J45,K45,M45),0)</f>
        <v>450</v>
      </c>
      <c r="BB45" s="57">
        <f>BA45+SUM(N45:AZ45)</f>
        <v>450</v>
      </c>
      <c r="BC45" s="58" t="str">
        <f>SpellNumber(L45,BB45)</f>
        <v>INR  Four Hundred &amp; Fifty  Only</v>
      </c>
      <c r="IA45" s="17">
        <v>33</v>
      </c>
      <c r="IB45" s="17" t="s">
        <v>57</v>
      </c>
      <c r="IC45" s="17" t="s">
        <v>128</v>
      </c>
      <c r="ID45" s="17">
        <v>0.9</v>
      </c>
      <c r="IE45" s="18" t="s">
        <v>46</v>
      </c>
      <c r="IF45" s="18"/>
      <c r="IG45" s="18"/>
      <c r="IH45" s="18"/>
      <c r="II45" s="18"/>
    </row>
    <row r="46" spans="1:243" s="17" customFormat="1" ht="38.25">
      <c r="A46" s="48">
        <v>34</v>
      </c>
      <c r="B46" s="49" t="s">
        <v>55</v>
      </c>
      <c r="C46" s="50" t="s">
        <v>129</v>
      </c>
      <c r="D46" s="51">
        <v>0.15</v>
      </c>
      <c r="E46" s="51" t="s">
        <v>48</v>
      </c>
      <c r="F46" s="51">
        <v>6978.21</v>
      </c>
      <c r="G46" s="52"/>
      <c r="H46" s="52"/>
      <c r="I46" s="53" t="s">
        <v>34</v>
      </c>
      <c r="J46" s="54">
        <f>IF(I46="Less(-)",-1,1)</f>
        <v>1</v>
      </c>
      <c r="K46" s="52" t="s">
        <v>35</v>
      </c>
      <c r="L46" s="52" t="s">
        <v>4</v>
      </c>
      <c r="M46" s="55"/>
      <c r="N46" s="52"/>
      <c r="O46" s="52"/>
      <c r="P46" s="56"/>
      <c r="Q46" s="52"/>
      <c r="R46" s="52"/>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3">
        <f>ROUND(total_amount_ba($B$2,$D$2,D46,F46,J46,K46,M46),0)</f>
        <v>1047</v>
      </c>
      <c r="BB46" s="57">
        <f>BA46+SUM(N46:AZ46)</f>
        <v>1047</v>
      </c>
      <c r="BC46" s="58" t="str">
        <f>SpellNumber(L46,BB46)</f>
        <v>INR  One Thousand  &amp;Forty Seven  Only</v>
      </c>
      <c r="IA46" s="17">
        <v>34</v>
      </c>
      <c r="IB46" s="17" t="s">
        <v>55</v>
      </c>
      <c r="IC46" s="17" t="s">
        <v>129</v>
      </c>
      <c r="ID46" s="17">
        <v>0.15</v>
      </c>
      <c r="IE46" s="18" t="s">
        <v>48</v>
      </c>
      <c r="IF46" s="18"/>
      <c r="IG46" s="18"/>
      <c r="IH46" s="18"/>
      <c r="II46" s="18"/>
    </row>
    <row r="47" spans="1:243" s="17" customFormat="1" ht="25.5">
      <c r="A47" s="48">
        <v>35</v>
      </c>
      <c r="B47" s="49" t="s">
        <v>58</v>
      </c>
      <c r="C47" s="50" t="s">
        <v>130</v>
      </c>
      <c r="D47" s="59"/>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1"/>
      <c r="IA47" s="17">
        <v>35</v>
      </c>
      <c r="IB47" s="17" t="s">
        <v>58</v>
      </c>
      <c r="IC47" s="17" t="s">
        <v>130</v>
      </c>
      <c r="IE47" s="18"/>
      <c r="IF47" s="18"/>
      <c r="IG47" s="18"/>
      <c r="IH47" s="18"/>
      <c r="II47" s="18"/>
    </row>
    <row r="48" spans="1:243" s="17" customFormat="1" ht="25.5">
      <c r="A48" s="48">
        <v>36</v>
      </c>
      <c r="B48" s="49" t="s">
        <v>59</v>
      </c>
      <c r="C48" s="50" t="s">
        <v>131</v>
      </c>
      <c r="D48" s="51">
        <v>16.05</v>
      </c>
      <c r="E48" s="51" t="s">
        <v>60</v>
      </c>
      <c r="F48" s="51">
        <v>69.71</v>
      </c>
      <c r="G48" s="52"/>
      <c r="H48" s="52"/>
      <c r="I48" s="53" t="s">
        <v>34</v>
      </c>
      <c r="J48" s="54">
        <f>IF(I48="Less(-)",-1,1)</f>
        <v>1</v>
      </c>
      <c r="K48" s="52" t="s">
        <v>35</v>
      </c>
      <c r="L48" s="52" t="s">
        <v>4</v>
      </c>
      <c r="M48" s="55"/>
      <c r="N48" s="52"/>
      <c r="O48" s="52"/>
      <c r="P48" s="56"/>
      <c r="Q48" s="52"/>
      <c r="R48" s="52"/>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3">
        <f>ROUND(total_amount_ba($B$2,$D$2,D48,F48,J48,K48,M48),0)</f>
        <v>1119</v>
      </c>
      <c r="BB48" s="57">
        <f>BA48+SUM(N48:AZ48)</f>
        <v>1119</v>
      </c>
      <c r="BC48" s="58" t="str">
        <f>SpellNumber(L48,BB48)</f>
        <v>INR  One Thousand One Hundred &amp; Nineteen  Only</v>
      </c>
      <c r="IA48" s="17">
        <v>36</v>
      </c>
      <c r="IB48" s="17" t="s">
        <v>59</v>
      </c>
      <c r="IC48" s="17" t="s">
        <v>131</v>
      </c>
      <c r="ID48" s="17">
        <v>16.05</v>
      </c>
      <c r="IE48" s="18" t="s">
        <v>60</v>
      </c>
      <c r="IF48" s="18"/>
      <c r="IG48" s="18"/>
      <c r="IH48" s="18"/>
      <c r="II48" s="18"/>
    </row>
    <row r="49" spans="1:243" s="17" customFormat="1" ht="14.25">
      <c r="A49" s="48">
        <v>37</v>
      </c>
      <c r="B49" s="49" t="s">
        <v>86</v>
      </c>
      <c r="C49" s="50" t="s">
        <v>132</v>
      </c>
      <c r="D49" s="59"/>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1"/>
      <c r="IA49" s="17">
        <v>37</v>
      </c>
      <c r="IB49" s="17" t="s">
        <v>86</v>
      </c>
      <c r="IC49" s="17" t="s">
        <v>132</v>
      </c>
      <c r="IE49" s="18"/>
      <c r="IF49" s="18"/>
      <c r="IG49" s="18"/>
      <c r="IH49" s="18"/>
      <c r="II49" s="18"/>
    </row>
    <row r="50" spans="1:243" s="17" customFormat="1" ht="188.25" customHeight="1">
      <c r="A50" s="48">
        <v>38</v>
      </c>
      <c r="B50" s="49" t="s">
        <v>163</v>
      </c>
      <c r="C50" s="50" t="s">
        <v>133</v>
      </c>
      <c r="D50" s="51">
        <v>16.8</v>
      </c>
      <c r="E50" s="51" t="s">
        <v>46</v>
      </c>
      <c r="F50" s="51">
        <v>588.82</v>
      </c>
      <c r="G50" s="52"/>
      <c r="H50" s="52"/>
      <c r="I50" s="53" t="s">
        <v>34</v>
      </c>
      <c r="J50" s="54">
        <f>IF(I50="Less(-)",-1,1)</f>
        <v>1</v>
      </c>
      <c r="K50" s="52" t="s">
        <v>35</v>
      </c>
      <c r="L50" s="52" t="s">
        <v>4</v>
      </c>
      <c r="M50" s="55"/>
      <c r="N50" s="52"/>
      <c r="O50" s="52"/>
      <c r="P50" s="56"/>
      <c r="Q50" s="52"/>
      <c r="R50" s="52"/>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3">
        <f>ROUND(total_amount_ba($B$2,$D$2,D50,F50,J50,K50,M50),0)</f>
        <v>9892</v>
      </c>
      <c r="BB50" s="57">
        <f>BA50+SUM(N50:AZ50)</f>
        <v>9892</v>
      </c>
      <c r="BC50" s="58" t="str">
        <f>SpellNumber(L50,BB50)</f>
        <v>INR  Nine Thousand Eight Hundred &amp; Ninety Two  Only</v>
      </c>
      <c r="IA50" s="17">
        <v>38</v>
      </c>
      <c r="IB50" s="17" t="s">
        <v>163</v>
      </c>
      <c r="IC50" s="17" t="s">
        <v>133</v>
      </c>
      <c r="ID50" s="17">
        <v>16.8</v>
      </c>
      <c r="IE50" s="18" t="s">
        <v>46</v>
      </c>
      <c r="IF50" s="18"/>
      <c r="IG50" s="18"/>
      <c r="IH50" s="18"/>
      <c r="II50" s="18"/>
    </row>
    <row r="51" spans="1:243" s="17" customFormat="1" ht="14.25">
      <c r="A51" s="48">
        <v>39</v>
      </c>
      <c r="B51" s="49" t="s">
        <v>47</v>
      </c>
      <c r="C51" s="50" t="s">
        <v>134</v>
      </c>
      <c r="D51" s="59"/>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1"/>
      <c r="IA51" s="17">
        <v>39</v>
      </c>
      <c r="IB51" s="17" t="s">
        <v>47</v>
      </c>
      <c r="IC51" s="17" t="s">
        <v>134</v>
      </c>
      <c r="IE51" s="18"/>
      <c r="IF51" s="18"/>
      <c r="IG51" s="18"/>
      <c r="IH51" s="18"/>
      <c r="II51" s="18"/>
    </row>
    <row r="52" spans="1:243" s="17" customFormat="1" ht="14.25">
      <c r="A52" s="48">
        <v>40</v>
      </c>
      <c r="B52" s="49" t="s">
        <v>87</v>
      </c>
      <c r="C52" s="50" t="s">
        <v>135</v>
      </c>
      <c r="D52" s="59"/>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1"/>
      <c r="IA52" s="17">
        <v>40</v>
      </c>
      <c r="IB52" s="17" t="s">
        <v>87</v>
      </c>
      <c r="IC52" s="17" t="s">
        <v>135</v>
      </c>
      <c r="IE52" s="18"/>
      <c r="IF52" s="18"/>
      <c r="IG52" s="18"/>
      <c r="IH52" s="18"/>
      <c r="II52" s="18"/>
    </row>
    <row r="53" spans="1:243" s="17" customFormat="1" ht="14.25">
      <c r="A53" s="48">
        <v>41</v>
      </c>
      <c r="B53" s="49" t="s">
        <v>88</v>
      </c>
      <c r="C53" s="50" t="s">
        <v>136</v>
      </c>
      <c r="D53" s="51">
        <v>2.52</v>
      </c>
      <c r="E53" s="51" t="s">
        <v>46</v>
      </c>
      <c r="F53" s="51">
        <v>258.09</v>
      </c>
      <c r="G53" s="52"/>
      <c r="H53" s="52"/>
      <c r="I53" s="53" t="s">
        <v>34</v>
      </c>
      <c r="J53" s="54">
        <f>IF(I53="Less(-)",-1,1)</f>
        <v>1</v>
      </c>
      <c r="K53" s="52" t="s">
        <v>35</v>
      </c>
      <c r="L53" s="52" t="s">
        <v>4</v>
      </c>
      <c r="M53" s="55"/>
      <c r="N53" s="52"/>
      <c r="O53" s="52"/>
      <c r="P53" s="56"/>
      <c r="Q53" s="52"/>
      <c r="R53" s="52"/>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3">
        <f>ROUND(total_amount_ba($B$2,$D$2,D53,F53,J53,K53,M53),0)</f>
        <v>650</v>
      </c>
      <c r="BB53" s="57">
        <f>BA53+SUM(N53:AZ53)</f>
        <v>650</v>
      </c>
      <c r="BC53" s="58" t="str">
        <f>SpellNumber(L53,BB53)</f>
        <v>INR  Six Hundred &amp; Fifty  Only</v>
      </c>
      <c r="IA53" s="17">
        <v>41</v>
      </c>
      <c r="IB53" s="17" t="s">
        <v>88</v>
      </c>
      <c r="IC53" s="17" t="s">
        <v>136</v>
      </c>
      <c r="ID53" s="17">
        <v>2.52</v>
      </c>
      <c r="IE53" s="18" t="s">
        <v>46</v>
      </c>
      <c r="IF53" s="18"/>
      <c r="IG53" s="18"/>
      <c r="IH53" s="18"/>
      <c r="II53" s="18"/>
    </row>
    <row r="54" spans="1:243" s="17" customFormat="1" ht="25.5">
      <c r="A54" s="48">
        <v>42</v>
      </c>
      <c r="B54" s="49" t="s">
        <v>89</v>
      </c>
      <c r="C54" s="50" t="s">
        <v>137</v>
      </c>
      <c r="D54" s="59"/>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1"/>
      <c r="IA54" s="17">
        <v>42</v>
      </c>
      <c r="IB54" s="17" t="s">
        <v>89</v>
      </c>
      <c r="IC54" s="17" t="s">
        <v>137</v>
      </c>
      <c r="IE54" s="18"/>
      <c r="IF54" s="18"/>
      <c r="IG54" s="18"/>
      <c r="IH54" s="18"/>
      <c r="II54" s="18"/>
    </row>
    <row r="55" spans="1:243" s="17" customFormat="1" ht="25.5">
      <c r="A55" s="48">
        <v>43</v>
      </c>
      <c r="B55" s="49" t="s">
        <v>88</v>
      </c>
      <c r="C55" s="50" t="s">
        <v>138</v>
      </c>
      <c r="D55" s="51">
        <v>9</v>
      </c>
      <c r="E55" s="51" t="s">
        <v>46</v>
      </c>
      <c r="F55" s="51">
        <v>297.33</v>
      </c>
      <c r="G55" s="52"/>
      <c r="H55" s="52"/>
      <c r="I55" s="53" t="s">
        <v>34</v>
      </c>
      <c r="J55" s="54">
        <f>IF(I55="Less(-)",-1,1)</f>
        <v>1</v>
      </c>
      <c r="K55" s="52" t="s">
        <v>35</v>
      </c>
      <c r="L55" s="52" t="s">
        <v>4</v>
      </c>
      <c r="M55" s="55"/>
      <c r="N55" s="52"/>
      <c r="O55" s="52"/>
      <c r="P55" s="56"/>
      <c r="Q55" s="52"/>
      <c r="R55" s="52"/>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3">
        <f>ROUND(total_amount_ba($B$2,$D$2,D55,F55,J55,K55,M55),0)</f>
        <v>2676</v>
      </c>
      <c r="BB55" s="57">
        <f>BA55+SUM(N55:AZ55)</f>
        <v>2676</v>
      </c>
      <c r="BC55" s="58" t="str">
        <f>SpellNumber(L55,BB55)</f>
        <v>INR  Two Thousand Six Hundred &amp; Seventy Six  Only</v>
      </c>
      <c r="IA55" s="17">
        <v>43</v>
      </c>
      <c r="IB55" s="17" t="s">
        <v>88</v>
      </c>
      <c r="IC55" s="17" t="s">
        <v>138</v>
      </c>
      <c r="ID55" s="17">
        <v>9</v>
      </c>
      <c r="IE55" s="18" t="s">
        <v>46</v>
      </c>
      <c r="IF55" s="18"/>
      <c r="IG55" s="18"/>
      <c r="IH55" s="18"/>
      <c r="II55" s="18"/>
    </row>
    <row r="56" spans="1:243" s="17" customFormat="1" ht="14.25">
      <c r="A56" s="48">
        <v>44</v>
      </c>
      <c r="B56" s="49" t="s">
        <v>164</v>
      </c>
      <c r="C56" s="50" t="s">
        <v>139</v>
      </c>
      <c r="D56" s="59"/>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1"/>
      <c r="IA56" s="17">
        <v>44</v>
      </c>
      <c r="IB56" s="17" t="s">
        <v>164</v>
      </c>
      <c r="IC56" s="17" t="s">
        <v>139</v>
      </c>
      <c r="IE56" s="18"/>
      <c r="IF56" s="18"/>
      <c r="IG56" s="18"/>
      <c r="IH56" s="18"/>
      <c r="II56" s="18"/>
    </row>
    <row r="57" spans="1:243" s="17" customFormat="1" ht="25.5">
      <c r="A57" s="48">
        <v>45</v>
      </c>
      <c r="B57" s="49" t="s">
        <v>90</v>
      </c>
      <c r="C57" s="50" t="s">
        <v>140</v>
      </c>
      <c r="D57" s="59"/>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1"/>
      <c r="IA57" s="17">
        <v>45</v>
      </c>
      <c r="IB57" s="17" t="s">
        <v>90</v>
      </c>
      <c r="IC57" s="17" t="s">
        <v>140</v>
      </c>
      <c r="IE57" s="18"/>
      <c r="IF57" s="18"/>
      <c r="IG57" s="18"/>
      <c r="IH57" s="18"/>
      <c r="II57" s="18"/>
    </row>
    <row r="58" spans="1:243" s="17" customFormat="1" ht="25.5">
      <c r="A58" s="48">
        <v>46</v>
      </c>
      <c r="B58" s="49" t="s">
        <v>91</v>
      </c>
      <c r="C58" s="50" t="s">
        <v>141</v>
      </c>
      <c r="D58" s="51">
        <v>13.13</v>
      </c>
      <c r="E58" s="51" t="s">
        <v>46</v>
      </c>
      <c r="F58" s="51">
        <v>187.99</v>
      </c>
      <c r="G58" s="52"/>
      <c r="H58" s="52"/>
      <c r="I58" s="53" t="s">
        <v>34</v>
      </c>
      <c r="J58" s="54">
        <f>IF(I58="Less(-)",-1,1)</f>
        <v>1</v>
      </c>
      <c r="K58" s="52" t="s">
        <v>35</v>
      </c>
      <c r="L58" s="52" t="s">
        <v>4</v>
      </c>
      <c r="M58" s="55"/>
      <c r="N58" s="52"/>
      <c r="O58" s="52"/>
      <c r="P58" s="56"/>
      <c r="Q58" s="52"/>
      <c r="R58" s="52"/>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3">
        <f>ROUND(total_amount_ba($B$2,$D$2,D58,F58,J58,K58,M58),0)</f>
        <v>2468</v>
      </c>
      <c r="BB58" s="57">
        <f>BA58+SUM(N58:AZ58)</f>
        <v>2468</v>
      </c>
      <c r="BC58" s="58" t="str">
        <f>SpellNumber(L58,BB58)</f>
        <v>INR  Two Thousand Four Hundred &amp; Sixty Eight  Only</v>
      </c>
      <c r="IA58" s="17">
        <v>46</v>
      </c>
      <c r="IB58" s="17" t="s">
        <v>91</v>
      </c>
      <c r="IC58" s="17" t="s">
        <v>141</v>
      </c>
      <c r="ID58" s="17">
        <v>13.13</v>
      </c>
      <c r="IE58" s="18" t="s">
        <v>46</v>
      </c>
      <c r="IF58" s="18"/>
      <c r="IG58" s="18"/>
      <c r="IH58" s="18"/>
      <c r="II58" s="18"/>
    </row>
    <row r="59" spans="1:243" s="17" customFormat="1" ht="25.5">
      <c r="A59" s="48">
        <v>47</v>
      </c>
      <c r="B59" s="49" t="s">
        <v>92</v>
      </c>
      <c r="C59" s="50" t="s">
        <v>142</v>
      </c>
      <c r="D59" s="59"/>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1"/>
      <c r="IA59" s="17">
        <v>47</v>
      </c>
      <c r="IB59" s="17" t="s">
        <v>92</v>
      </c>
      <c r="IC59" s="17" t="s">
        <v>142</v>
      </c>
      <c r="IE59" s="18"/>
      <c r="IF59" s="18"/>
      <c r="IG59" s="18"/>
      <c r="IH59" s="18"/>
      <c r="II59" s="18"/>
    </row>
    <row r="60" spans="1:243" s="17" customFormat="1" ht="38.25">
      <c r="A60" s="48">
        <v>48</v>
      </c>
      <c r="B60" s="49" t="s">
        <v>93</v>
      </c>
      <c r="C60" s="50" t="s">
        <v>143</v>
      </c>
      <c r="D60" s="51">
        <v>30</v>
      </c>
      <c r="E60" s="51" t="s">
        <v>46</v>
      </c>
      <c r="F60" s="51">
        <v>146.3</v>
      </c>
      <c r="G60" s="52"/>
      <c r="H60" s="52"/>
      <c r="I60" s="53" t="s">
        <v>34</v>
      </c>
      <c r="J60" s="54">
        <f>IF(I60="Less(-)",-1,1)</f>
        <v>1</v>
      </c>
      <c r="K60" s="52" t="s">
        <v>35</v>
      </c>
      <c r="L60" s="52" t="s">
        <v>4</v>
      </c>
      <c r="M60" s="55"/>
      <c r="N60" s="52"/>
      <c r="O60" s="52"/>
      <c r="P60" s="56"/>
      <c r="Q60" s="52"/>
      <c r="R60" s="52"/>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3">
        <f>ROUND(total_amount_ba($B$2,$D$2,D60,F60,J60,K60,M60),0)</f>
        <v>4389</v>
      </c>
      <c r="BB60" s="57">
        <f>BA60+SUM(N60:AZ60)</f>
        <v>4389</v>
      </c>
      <c r="BC60" s="58" t="str">
        <f>SpellNumber(L60,BB60)</f>
        <v>INR  Four Thousand Three Hundred &amp; Eighty Nine  Only</v>
      </c>
      <c r="IA60" s="17">
        <v>48</v>
      </c>
      <c r="IB60" s="17" t="s">
        <v>93</v>
      </c>
      <c r="IC60" s="17" t="s">
        <v>143</v>
      </c>
      <c r="ID60" s="17">
        <v>30</v>
      </c>
      <c r="IE60" s="18" t="s">
        <v>46</v>
      </c>
      <c r="IF60" s="18"/>
      <c r="IG60" s="18"/>
      <c r="IH60" s="18"/>
      <c r="II60" s="18"/>
    </row>
    <row r="61" spans="1:243" s="17" customFormat="1" ht="25.5">
      <c r="A61" s="48">
        <v>49</v>
      </c>
      <c r="B61" s="49" t="s">
        <v>95</v>
      </c>
      <c r="C61" s="50" t="s">
        <v>144</v>
      </c>
      <c r="D61" s="59"/>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1"/>
      <c r="IA61" s="17">
        <v>49</v>
      </c>
      <c r="IB61" s="17" t="s">
        <v>95</v>
      </c>
      <c r="IC61" s="17" t="s">
        <v>144</v>
      </c>
      <c r="IE61" s="18"/>
      <c r="IF61" s="18"/>
      <c r="IG61" s="18"/>
      <c r="IH61" s="18"/>
      <c r="II61" s="18"/>
    </row>
    <row r="62" spans="1:243" s="17" customFormat="1" ht="25.5">
      <c r="A62" s="48">
        <v>50</v>
      </c>
      <c r="B62" s="49" t="s">
        <v>94</v>
      </c>
      <c r="C62" s="50" t="s">
        <v>145</v>
      </c>
      <c r="D62" s="51">
        <v>52</v>
      </c>
      <c r="E62" s="51" t="s">
        <v>46</v>
      </c>
      <c r="F62" s="51">
        <v>115.26</v>
      </c>
      <c r="G62" s="52"/>
      <c r="H62" s="52"/>
      <c r="I62" s="53" t="s">
        <v>34</v>
      </c>
      <c r="J62" s="54">
        <f>IF(I62="Less(-)",-1,1)</f>
        <v>1</v>
      </c>
      <c r="K62" s="52" t="s">
        <v>35</v>
      </c>
      <c r="L62" s="52" t="s">
        <v>4</v>
      </c>
      <c r="M62" s="55"/>
      <c r="N62" s="52"/>
      <c r="O62" s="52"/>
      <c r="P62" s="56"/>
      <c r="Q62" s="52"/>
      <c r="R62" s="52"/>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3">
        <f>ROUND(total_amount_ba($B$2,$D$2,D62,F62,J62,K62,M62),0)</f>
        <v>5994</v>
      </c>
      <c r="BB62" s="57">
        <f>BA62+SUM(N62:AZ62)</f>
        <v>5994</v>
      </c>
      <c r="BC62" s="58" t="str">
        <f>SpellNumber(L62,BB62)</f>
        <v>INR  Five Thousand Nine Hundred &amp; Ninety Four  Only</v>
      </c>
      <c r="IA62" s="17">
        <v>50</v>
      </c>
      <c r="IB62" s="17" t="s">
        <v>94</v>
      </c>
      <c r="IC62" s="17" t="s">
        <v>145</v>
      </c>
      <c r="ID62" s="17">
        <v>52</v>
      </c>
      <c r="IE62" s="18" t="s">
        <v>46</v>
      </c>
      <c r="IF62" s="18"/>
      <c r="IG62" s="18"/>
      <c r="IH62" s="18"/>
      <c r="II62" s="18"/>
    </row>
    <row r="63" spans="1:243" s="17" customFormat="1" ht="14.25">
      <c r="A63" s="48">
        <v>51</v>
      </c>
      <c r="B63" s="49" t="s">
        <v>165</v>
      </c>
      <c r="C63" s="50" t="s">
        <v>146</v>
      </c>
      <c r="D63" s="59"/>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1"/>
      <c r="IA63" s="17">
        <v>51</v>
      </c>
      <c r="IB63" s="17" t="s">
        <v>165</v>
      </c>
      <c r="IC63" s="17" t="s">
        <v>146</v>
      </c>
      <c r="IE63" s="18"/>
      <c r="IF63" s="18"/>
      <c r="IG63" s="18"/>
      <c r="IH63" s="18"/>
      <c r="II63" s="18"/>
    </row>
    <row r="64" spans="1:243" s="17" customFormat="1" ht="38.25">
      <c r="A64" s="48">
        <v>52</v>
      </c>
      <c r="B64" s="49" t="s">
        <v>166</v>
      </c>
      <c r="C64" s="50" t="s">
        <v>147</v>
      </c>
      <c r="D64" s="59"/>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1"/>
      <c r="IA64" s="17">
        <v>52</v>
      </c>
      <c r="IB64" s="17" t="s">
        <v>166</v>
      </c>
      <c r="IC64" s="17" t="s">
        <v>147</v>
      </c>
      <c r="IE64" s="18"/>
      <c r="IF64" s="18"/>
      <c r="IG64" s="18"/>
      <c r="IH64" s="18"/>
      <c r="II64" s="18"/>
    </row>
    <row r="65" spans="1:243" s="17" customFormat="1" ht="25.5">
      <c r="A65" s="48">
        <v>53</v>
      </c>
      <c r="B65" s="49" t="s">
        <v>167</v>
      </c>
      <c r="C65" s="50" t="s">
        <v>148</v>
      </c>
      <c r="D65" s="51">
        <v>7</v>
      </c>
      <c r="E65" s="51" t="s">
        <v>60</v>
      </c>
      <c r="F65" s="51">
        <v>327.36</v>
      </c>
      <c r="G65" s="52"/>
      <c r="H65" s="52"/>
      <c r="I65" s="53" t="s">
        <v>34</v>
      </c>
      <c r="J65" s="54">
        <f>IF(I65="Less(-)",-1,1)</f>
        <v>1</v>
      </c>
      <c r="K65" s="52" t="s">
        <v>35</v>
      </c>
      <c r="L65" s="52" t="s">
        <v>4</v>
      </c>
      <c r="M65" s="55"/>
      <c r="N65" s="52"/>
      <c r="O65" s="52"/>
      <c r="P65" s="56"/>
      <c r="Q65" s="52"/>
      <c r="R65" s="52"/>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3">
        <f>ROUND(total_amount_ba($B$2,$D$2,D65,F65,J65,K65,M65),0)</f>
        <v>2292</v>
      </c>
      <c r="BB65" s="57">
        <f>BA65+SUM(N65:AZ65)</f>
        <v>2292</v>
      </c>
      <c r="BC65" s="58" t="str">
        <f>SpellNumber(L65,BB65)</f>
        <v>INR  Two Thousand Two Hundred &amp; Ninety Two  Only</v>
      </c>
      <c r="IA65" s="17">
        <v>53</v>
      </c>
      <c r="IB65" s="17" t="s">
        <v>167</v>
      </c>
      <c r="IC65" s="17" t="s">
        <v>148</v>
      </c>
      <c r="ID65" s="17">
        <v>7</v>
      </c>
      <c r="IE65" s="18" t="s">
        <v>60</v>
      </c>
      <c r="IF65" s="18"/>
      <c r="IG65" s="18"/>
      <c r="IH65" s="18"/>
      <c r="II65" s="18"/>
    </row>
    <row r="66" spans="1:243" s="17" customFormat="1" ht="51">
      <c r="A66" s="48">
        <v>54</v>
      </c>
      <c r="B66" s="49" t="s">
        <v>168</v>
      </c>
      <c r="C66" s="50" t="s">
        <v>149</v>
      </c>
      <c r="D66" s="59"/>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1"/>
      <c r="IA66" s="17">
        <v>54</v>
      </c>
      <c r="IB66" s="17" t="s">
        <v>168</v>
      </c>
      <c r="IC66" s="17" t="s">
        <v>149</v>
      </c>
      <c r="IE66" s="18"/>
      <c r="IF66" s="18"/>
      <c r="IG66" s="18"/>
      <c r="IH66" s="18"/>
      <c r="II66" s="18"/>
    </row>
    <row r="67" spans="1:243" s="17" customFormat="1" ht="25.5">
      <c r="A67" s="48">
        <v>55</v>
      </c>
      <c r="B67" s="49" t="s">
        <v>167</v>
      </c>
      <c r="C67" s="50" t="s">
        <v>150</v>
      </c>
      <c r="D67" s="51">
        <v>25</v>
      </c>
      <c r="E67" s="51" t="s">
        <v>60</v>
      </c>
      <c r="F67" s="51">
        <v>474.44</v>
      </c>
      <c r="G67" s="52"/>
      <c r="H67" s="52"/>
      <c r="I67" s="53" t="s">
        <v>34</v>
      </c>
      <c r="J67" s="54">
        <f>IF(I67="Less(-)",-1,1)</f>
        <v>1</v>
      </c>
      <c r="K67" s="52" t="s">
        <v>35</v>
      </c>
      <c r="L67" s="52" t="s">
        <v>4</v>
      </c>
      <c r="M67" s="55"/>
      <c r="N67" s="52"/>
      <c r="O67" s="52"/>
      <c r="P67" s="56"/>
      <c r="Q67" s="52"/>
      <c r="R67" s="52"/>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3">
        <f>ROUND(total_amount_ba($B$2,$D$2,D67,F67,J67,K67,M67),0)</f>
        <v>11861</v>
      </c>
      <c r="BB67" s="57">
        <f>BA67+SUM(N67:AZ67)</f>
        <v>11861</v>
      </c>
      <c r="BC67" s="58" t="str">
        <f>SpellNumber(L67,BB67)</f>
        <v>INR  Eleven Thousand Eight Hundred &amp; Sixty One  Only</v>
      </c>
      <c r="IA67" s="17">
        <v>55</v>
      </c>
      <c r="IB67" s="17" t="s">
        <v>167</v>
      </c>
      <c r="IC67" s="17" t="s">
        <v>150</v>
      </c>
      <c r="ID67" s="17">
        <v>25</v>
      </c>
      <c r="IE67" s="18" t="s">
        <v>60</v>
      </c>
      <c r="IF67" s="18"/>
      <c r="IG67" s="18"/>
      <c r="IH67" s="18"/>
      <c r="II67" s="18"/>
    </row>
    <row r="68" spans="1:243" s="17" customFormat="1" ht="38.25">
      <c r="A68" s="48">
        <v>56</v>
      </c>
      <c r="B68" s="49" t="s">
        <v>169</v>
      </c>
      <c r="C68" s="50" t="s">
        <v>151</v>
      </c>
      <c r="D68" s="59"/>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1"/>
      <c r="IA68" s="17">
        <v>56</v>
      </c>
      <c r="IB68" s="17" t="s">
        <v>169</v>
      </c>
      <c r="IC68" s="17" t="s">
        <v>151</v>
      </c>
      <c r="IE68" s="18"/>
      <c r="IF68" s="18"/>
      <c r="IG68" s="18"/>
      <c r="IH68" s="18"/>
      <c r="II68" s="18"/>
    </row>
    <row r="69" spans="1:243" s="17" customFormat="1" ht="25.5">
      <c r="A69" s="48">
        <v>57</v>
      </c>
      <c r="B69" s="49" t="s">
        <v>170</v>
      </c>
      <c r="C69" s="50" t="s">
        <v>152</v>
      </c>
      <c r="D69" s="51">
        <v>2</v>
      </c>
      <c r="E69" s="51" t="s">
        <v>97</v>
      </c>
      <c r="F69" s="51">
        <v>663.83</v>
      </c>
      <c r="G69" s="52"/>
      <c r="H69" s="52"/>
      <c r="I69" s="53" t="s">
        <v>34</v>
      </c>
      <c r="J69" s="54">
        <f>IF(I69="Less(-)",-1,1)</f>
        <v>1</v>
      </c>
      <c r="K69" s="52" t="s">
        <v>35</v>
      </c>
      <c r="L69" s="52" t="s">
        <v>4</v>
      </c>
      <c r="M69" s="55"/>
      <c r="N69" s="52"/>
      <c r="O69" s="52"/>
      <c r="P69" s="56"/>
      <c r="Q69" s="52"/>
      <c r="R69" s="52"/>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3">
        <f>ROUND(total_amount_ba($B$2,$D$2,D69,F69,J69,K69,M69),0)</f>
        <v>1328</v>
      </c>
      <c r="BB69" s="57">
        <f>BA69+SUM(N69:AZ69)</f>
        <v>1328</v>
      </c>
      <c r="BC69" s="58" t="str">
        <f>SpellNumber(L69,BB69)</f>
        <v>INR  One Thousand Three Hundred &amp; Twenty Eight  Only</v>
      </c>
      <c r="IA69" s="17">
        <v>57</v>
      </c>
      <c r="IB69" s="17" t="s">
        <v>170</v>
      </c>
      <c r="IC69" s="17" t="s">
        <v>152</v>
      </c>
      <c r="ID69" s="17">
        <v>2</v>
      </c>
      <c r="IE69" s="18" t="s">
        <v>97</v>
      </c>
      <c r="IF69" s="18"/>
      <c r="IG69" s="18"/>
      <c r="IH69" s="18"/>
      <c r="II69" s="18"/>
    </row>
    <row r="70" spans="1:243" s="17" customFormat="1" ht="25.5">
      <c r="A70" s="48">
        <v>58</v>
      </c>
      <c r="B70" s="49" t="s">
        <v>171</v>
      </c>
      <c r="C70" s="50" t="s">
        <v>153</v>
      </c>
      <c r="D70" s="59"/>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1"/>
      <c r="IA70" s="17">
        <v>58</v>
      </c>
      <c r="IB70" s="17" t="s">
        <v>171</v>
      </c>
      <c r="IC70" s="17" t="s">
        <v>153</v>
      </c>
      <c r="IE70" s="18"/>
      <c r="IF70" s="18"/>
      <c r="IG70" s="18"/>
      <c r="IH70" s="18"/>
      <c r="II70" s="18"/>
    </row>
    <row r="71" spans="1:243" s="17" customFormat="1" ht="14.25">
      <c r="A71" s="48">
        <v>59</v>
      </c>
      <c r="B71" s="49" t="s">
        <v>172</v>
      </c>
      <c r="C71" s="50" t="s">
        <v>154</v>
      </c>
      <c r="D71" s="51">
        <v>2</v>
      </c>
      <c r="E71" s="51" t="s">
        <v>97</v>
      </c>
      <c r="F71" s="51">
        <v>404.87</v>
      </c>
      <c r="G71" s="52"/>
      <c r="H71" s="52"/>
      <c r="I71" s="53" t="s">
        <v>34</v>
      </c>
      <c r="J71" s="54">
        <f>IF(I71="Less(-)",-1,1)</f>
        <v>1</v>
      </c>
      <c r="K71" s="52" t="s">
        <v>35</v>
      </c>
      <c r="L71" s="52" t="s">
        <v>4</v>
      </c>
      <c r="M71" s="55"/>
      <c r="N71" s="52"/>
      <c r="O71" s="52"/>
      <c r="P71" s="56"/>
      <c r="Q71" s="52"/>
      <c r="R71" s="52"/>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3">
        <f>ROUND(total_amount_ba($B$2,$D$2,D71,F71,J71,K71,M71),0)</f>
        <v>810</v>
      </c>
      <c r="BB71" s="57">
        <f>BA71+SUM(N71:AZ71)</f>
        <v>810</v>
      </c>
      <c r="BC71" s="58" t="str">
        <f>SpellNumber(L71,BB71)</f>
        <v>INR  Eight Hundred &amp; Ten  Only</v>
      </c>
      <c r="IA71" s="17">
        <v>59</v>
      </c>
      <c r="IB71" s="17" t="s">
        <v>172</v>
      </c>
      <c r="IC71" s="17" t="s">
        <v>154</v>
      </c>
      <c r="ID71" s="17">
        <v>2</v>
      </c>
      <c r="IE71" s="18" t="s">
        <v>97</v>
      </c>
      <c r="IF71" s="18"/>
      <c r="IG71" s="18"/>
      <c r="IH71" s="18"/>
      <c r="II71" s="18"/>
    </row>
    <row r="72" spans="1:243" s="17" customFormat="1" ht="38.25">
      <c r="A72" s="48">
        <v>60</v>
      </c>
      <c r="B72" s="49" t="s">
        <v>173</v>
      </c>
      <c r="C72" s="50" t="s">
        <v>155</v>
      </c>
      <c r="D72" s="59"/>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1"/>
      <c r="IA72" s="17">
        <v>60</v>
      </c>
      <c r="IB72" s="17" t="s">
        <v>173</v>
      </c>
      <c r="IC72" s="17" t="s">
        <v>155</v>
      </c>
      <c r="IE72" s="18"/>
      <c r="IF72" s="18"/>
      <c r="IG72" s="18"/>
      <c r="IH72" s="18"/>
      <c r="II72" s="18"/>
    </row>
    <row r="73" spans="1:243" s="17" customFormat="1" ht="14.25">
      <c r="A73" s="48">
        <v>61</v>
      </c>
      <c r="B73" s="49" t="s">
        <v>172</v>
      </c>
      <c r="C73" s="50" t="s">
        <v>156</v>
      </c>
      <c r="D73" s="51">
        <v>2</v>
      </c>
      <c r="E73" s="51" t="s">
        <v>97</v>
      </c>
      <c r="F73" s="51">
        <v>253.44</v>
      </c>
      <c r="G73" s="52"/>
      <c r="H73" s="52"/>
      <c r="I73" s="53" t="s">
        <v>34</v>
      </c>
      <c r="J73" s="54">
        <f>IF(I73="Less(-)",-1,1)</f>
        <v>1</v>
      </c>
      <c r="K73" s="52" t="s">
        <v>35</v>
      </c>
      <c r="L73" s="52" t="s">
        <v>4</v>
      </c>
      <c r="M73" s="55"/>
      <c r="N73" s="52"/>
      <c r="O73" s="52"/>
      <c r="P73" s="56"/>
      <c r="Q73" s="52"/>
      <c r="R73" s="52"/>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3">
        <f>ROUND(total_amount_ba($B$2,$D$2,D73,F73,J73,K73,M73),0)</f>
        <v>507</v>
      </c>
      <c r="BB73" s="57">
        <f>BA73+SUM(N73:AZ73)</f>
        <v>507</v>
      </c>
      <c r="BC73" s="58" t="str">
        <f>SpellNumber(L73,BB73)</f>
        <v>INR  Five Hundred &amp; Seven  Only</v>
      </c>
      <c r="IA73" s="17">
        <v>61</v>
      </c>
      <c r="IB73" s="17" t="s">
        <v>172</v>
      </c>
      <c r="IC73" s="17" t="s">
        <v>156</v>
      </c>
      <c r="ID73" s="17">
        <v>2</v>
      </c>
      <c r="IE73" s="18" t="s">
        <v>97</v>
      </c>
      <c r="IF73" s="18"/>
      <c r="IG73" s="18"/>
      <c r="IH73" s="18"/>
      <c r="II73" s="18"/>
    </row>
    <row r="74" spans="1:243" s="17" customFormat="1" ht="14.25">
      <c r="A74" s="48">
        <v>62</v>
      </c>
      <c r="B74" s="49" t="s">
        <v>96</v>
      </c>
      <c r="C74" s="50" t="s">
        <v>157</v>
      </c>
      <c r="D74" s="59"/>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1"/>
      <c r="IA74" s="17">
        <v>62</v>
      </c>
      <c r="IB74" s="17" t="s">
        <v>96</v>
      </c>
      <c r="IC74" s="17" t="s">
        <v>157</v>
      </c>
      <c r="IE74" s="18"/>
      <c r="IF74" s="18"/>
      <c r="IG74" s="18"/>
      <c r="IH74" s="18"/>
      <c r="II74" s="18"/>
    </row>
    <row r="75" spans="1:243" s="17" customFormat="1" ht="128.25" customHeight="1">
      <c r="A75" s="48">
        <v>63</v>
      </c>
      <c r="B75" s="49" t="s">
        <v>174</v>
      </c>
      <c r="C75" s="50" t="s">
        <v>158</v>
      </c>
      <c r="D75" s="51">
        <v>12.53</v>
      </c>
      <c r="E75" s="51" t="s">
        <v>46</v>
      </c>
      <c r="F75" s="51">
        <v>4826.57</v>
      </c>
      <c r="G75" s="52"/>
      <c r="H75" s="52"/>
      <c r="I75" s="53" t="s">
        <v>34</v>
      </c>
      <c r="J75" s="54">
        <f>IF(I75="Less(-)",-1,1)</f>
        <v>1</v>
      </c>
      <c r="K75" s="52" t="s">
        <v>35</v>
      </c>
      <c r="L75" s="52" t="s">
        <v>4</v>
      </c>
      <c r="M75" s="55"/>
      <c r="N75" s="52"/>
      <c r="O75" s="52"/>
      <c r="P75" s="56"/>
      <c r="Q75" s="52"/>
      <c r="R75" s="52"/>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3">
        <f>ROUND(total_amount_ba($B$2,$D$2,D75,F75,J75,K75,M75),0)</f>
        <v>60477</v>
      </c>
      <c r="BB75" s="57">
        <f>BA75+SUM(N75:AZ75)</f>
        <v>60477</v>
      </c>
      <c r="BC75" s="58" t="str">
        <f>SpellNumber(L75,BB75)</f>
        <v>INR  Sixty Thousand Four Hundred &amp; Seventy Seven  Only</v>
      </c>
      <c r="IA75" s="17">
        <v>63</v>
      </c>
      <c r="IB75" s="17" t="s">
        <v>174</v>
      </c>
      <c r="IC75" s="17" t="s">
        <v>158</v>
      </c>
      <c r="ID75" s="17">
        <v>12.53</v>
      </c>
      <c r="IE75" s="18" t="s">
        <v>46</v>
      </c>
      <c r="IF75" s="18"/>
      <c r="IG75" s="18"/>
      <c r="IH75" s="18"/>
      <c r="II75" s="18"/>
    </row>
    <row r="76" spans="1:243" s="17" customFormat="1" ht="14.25">
      <c r="A76" s="48">
        <v>64</v>
      </c>
      <c r="B76" s="49" t="s">
        <v>175</v>
      </c>
      <c r="C76" s="50" t="s">
        <v>159</v>
      </c>
      <c r="D76" s="59"/>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1"/>
      <c r="IA76" s="17">
        <v>64</v>
      </c>
      <c r="IB76" s="17" t="s">
        <v>175</v>
      </c>
      <c r="IC76" s="17" t="s">
        <v>159</v>
      </c>
      <c r="IE76" s="18"/>
      <c r="IF76" s="18"/>
      <c r="IG76" s="18"/>
      <c r="IH76" s="18"/>
      <c r="II76" s="18"/>
    </row>
    <row r="77" spans="1:243" s="17" customFormat="1" ht="78" customHeight="1">
      <c r="A77" s="48">
        <v>65</v>
      </c>
      <c r="B77" s="49" t="s">
        <v>176</v>
      </c>
      <c r="C77" s="50" t="s">
        <v>160</v>
      </c>
      <c r="D77" s="51">
        <v>1.38</v>
      </c>
      <c r="E77" s="51" t="s">
        <v>178</v>
      </c>
      <c r="F77" s="51">
        <v>3939.72</v>
      </c>
      <c r="G77" s="52"/>
      <c r="H77" s="52"/>
      <c r="I77" s="53" t="s">
        <v>34</v>
      </c>
      <c r="J77" s="54">
        <f>IF(I77="Less(-)",-1,1)</f>
        <v>1</v>
      </c>
      <c r="K77" s="52" t="s">
        <v>35</v>
      </c>
      <c r="L77" s="52" t="s">
        <v>4</v>
      </c>
      <c r="M77" s="55"/>
      <c r="N77" s="52"/>
      <c r="O77" s="52"/>
      <c r="P77" s="56"/>
      <c r="Q77" s="52"/>
      <c r="R77" s="52"/>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3">
        <f>ROUND(total_amount_ba($B$2,$D$2,D77,F77,J77,K77,M77),0)</f>
        <v>5437</v>
      </c>
      <c r="BB77" s="57">
        <f>BA77+SUM(N77:AZ77)</f>
        <v>5437</v>
      </c>
      <c r="BC77" s="58" t="str">
        <f>SpellNumber(L77,BB77)</f>
        <v>INR  Five Thousand Four Hundred &amp; Thirty Seven  Only</v>
      </c>
      <c r="IA77" s="17">
        <v>65</v>
      </c>
      <c r="IB77" s="17" t="s">
        <v>176</v>
      </c>
      <c r="IC77" s="17" t="s">
        <v>160</v>
      </c>
      <c r="ID77" s="17">
        <v>1.38</v>
      </c>
      <c r="IE77" s="18" t="s">
        <v>178</v>
      </c>
      <c r="IF77" s="18"/>
      <c r="IG77" s="18"/>
      <c r="IH77" s="18"/>
      <c r="II77" s="18"/>
    </row>
    <row r="78" spans="1:55" ht="48" customHeight="1">
      <c r="A78" s="47" t="s">
        <v>36</v>
      </c>
      <c r="B78" s="24"/>
      <c r="C78" s="25"/>
      <c r="D78" s="30"/>
      <c r="E78" s="30"/>
      <c r="F78" s="30"/>
      <c r="G78" s="30"/>
      <c r="H78" s="31"/>
      <c r="I78" s="31"/>
      <c r="J78" s="31"/>
      <c r="K78" s="31"/>
      <c r="L78" s="32"/>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4">
        <f>SUM(BA13:BA77)</f>
        <v>235719</v>
      </c>
      <c r="BB78" s="35" t="e">
        <f>SUM(#REF!)</f>
        <v>#REF!</v>
      </c>
      <c r="BC78" s="36" t="str">
        <f>SpellNumber(L78,BA78)</f>
        <v>  Two Lakh Thirty Five Thousand Seven Hundred &amp; Nineteen  Only</v>
      </c>
    </row>
    <row r="79" spans="1:55" ht="24" customHeight="1">
      <c r="A79" s="22" t="s">
        <v>37</v>
      </c>
      <c r="B79" s="26"/>
      <c r="C79" s="27"/>
      <c r="D79" s="37"/>
      <c r="E79" s="38" t="s">
        <v>42</v>
      </c>
      <c r="F79" s="28"/>
      <c r="G79" s="39"/>
      <c r="H79" s="40"/>
      <c r="I79" s="40"/>
      <c r="J79" s="40"/>
      <c r="K79" s="37"/>
      <c r="L79" s="41"/>
      <c r="M79" s="42"/>
      <c r="N79" s="43"/>
      <c r="O79" s="33"/>
      <c r="P79" s="33"/>
      <c r="Q79" s="33"/>
      <c r="R79" s="33"/>
      <c r="S79" s="3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4">
        <f>IF(ISBLANK(F79),0,IF(E79="Excess (+)",ROUND(BA78+(BA78*F79),0),IF(E79="Less (-)",ROUND(BA78+(BA78*F79*(-1)),0),IF(E79="At Par",BA78,0))))</f>
        <v>0</v>
      </c>
      <c r="BB79" s="45">
        <f>ROUND(BA79,0)</f>
        <v>0</v>
      </c>
      <c r="BC79" s="46" t="str">
        <f>SpellNumber($E$2,BB79)</f>
        <v>INR Zero Only</v>
      </c>
    </row>
    <row r="80" spans="1:55" ht="18" customHeight="1">
      <c r="A80" s="21" t="s">
        <v>38</v>
      </c>
      <c r="B80" s="29"/>
      <c r="C80" s="66" t="str">
        <f>SpellNumber($E$2,BB79)</f>
        <v>INR Zero Only</v>
      </c>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row>
  </sheetData>
  <sheetProtection password="D850" sheet="1"/>
  <autoFilter ref="A11:BC80"/>
  <mergeCells count="42">
    <mergeCell ref="D70:BC70"/>
    <mergeCell ref="D72:BC72"/>
    <mergeCell ref="D74:BC74"/>
    <mergeCell ref="D76:BC76"/>
    <mergeCell ref="D59:BC59"/>
    <mergeCell ref="D61:BC61"/>
    <mergeCell ref="D63:BC63"/>
    <mergeCell ref="D64:BC64"/>
    <mergeCell ref="D66:BC66"/>
    <mergeCell ref="D68:BC68"/>
    <mergeCell ref="D49:BC49"/>
    <mergeCell ref="D51:BC51"/>
    <mergeCell ref="D52:BC52"/>
    <mergeCell ref="D54:BC54"/>
    <mergeCell ref="D56:BC56"/>
    <mergeCell ref="D57:BC57"/>
    <mergeCell ref="C80:BC80"/>
    <mergeCell ref="A9:BC9"/>
    <mergeCell ref="D34:BC34"/>
    <mergeCell ref="D35:BC35"/>
    <mergeCell ref="D37:BC37"/>
    <mergeCell ref="D39:BC39"/>
    <mergeCell ref="D41:BC41"/>
    <mergeCell ref="D42:BC42"/>
    <mergeCell ref="D44:BC44"/>
    <mergeCell ref="D47:BC47"/>
    <mergeCell ref="D26:BC26"/>
    <mergeCell ref="D29:BC29"/>
    <mergeCell ref="D30:BC30"/>
    <mergeCell ref="D32:BC32"/>
    <mergeCell ref="A1:L1"/>
    <mergeCell ref="A4:BC4"/>
    <mergeCell ref="A5:BC5"/>
    <mergeCell ref="A6:BC6"/>
    <mergeCell ref="A7:BC7"/>
    <mergeCell ref="B8:BC8"/>
    <mergeCell ref="D13:BC13"/>
    <mergeCell ref="D14:BC14"/>
    <mergeCell ref="D17:BC17"/>
    <mergeCell ref="D18:BC18"/>
    <mergeCell ref="D23:BC23"/>
    <mergeCell ref="D24:BC24"/>
  </mergeCells>
  <dataValidations count="17">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9">
      <formula1>IF(E79="Select",-1,IF(E79="At Par",0,0))</formula1>
      <formula2>IF(E79="Select",-1,IF(E79="At Par",0,0.99))</formula2>
    </dataValidation>
    <dataValidation type="list" allowBlank="1" showErrorMessage="1" sqref="E7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9">
      <formula1>0</formula1>
      <formula2>99.9</formula2>
    </dataValidation>
    <dataValidation type="list" allowBlank="1" showErrorMessage="1" sqref="D13:D14 K15:K16 D17:D18 K19:K22 D23:D24 K25 D26 K27:K28 D29:D30 K31 D32 K33 D34:D35 K36 D37 K38 D39 K40 D41:D42 K43 D44 K45:K46 D47 K48 D49 K50 D51:D52 K53 D54 K55 D56:D57 K58 D59 K60 D61 K62 D63:D64 K65 D66 K67 D68 K69 D70 K71 D72 K73 D74 K75 K77 D76">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6 G19:H22 G25:H25 G27:H28 G31:H31 G33:H33 G36:H36 G38:H38 G40:H40 G43:H43 G45:H46 G48:H48 G50:H50 G53:H53 G55:H55 G58:H58 G60:H60 G62:H62 G65:H65 G67:H67 G69:H69 G71:H71 G73:H73 G75:H75 G77:H77">
      <formula1>0</formula1>
      <formula2>999999999999999</formula2>
    </dataValidation>
    <dataValidation allowBlank="1" showInputMessage="1" showErrorMessage="1" promptTitle="Addition / Deduction" prompt="Please Choose the correct One" sqref="J15:J16 J19:J22 J25 J27:J28 J31 J33 J36 J38 J40 J43 J45:J46 J48 J50 J53 J55 J58 J60 J62 J65 J67 J69 J71 J73 J75 J77">
      <formula1>0</formula1>
      <formula2>0</formula2>
    </dataValidation>
    <dataValidation type="list" showErrorMessage="1" sqref="I15:I16 I19:I22 I25 I27:I28 I31 I33 I36 I38 I40 I43 I45:I46 I48 I50 I53 I55 I58 I60 I62 I65 I67 I69 I71 I73 I75 I7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9:O22 N25:O25 N27:O28 N31:O31 N33:O33 N36:O36 N38:O38 N40:O40 N43:O43 N45:O46 N48:O48 N50:O50 N53:O53 N55:O55 N58:O58 N60:O60 N62:O62 N65:O65 N67:O67 N69:O69 N71:O71 N73:O73 N75:O75 N77:O7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9:R22 R25 R27:R28 R31 R33 R36 R38 R40 R43 R45:R46 R48 R50 R53 R55 R58 R60 R62 R65 R67 R69 R71 R73 R75 R7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9:Q22 Q25 Q27:Q28 Q31 Q33 Q36 Q38 Q40 Q43 Q45:Q46 Q48 Q50 Q53 Q55 Q58 Q60 Q62 Q65 Q67 Q69 Q71 Q73 Q75 Q7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9:M22 M25 M27:M28 M31 M33 M36 M38 M40 M43 M45:M46 M48 M50 M53 M55 M58 M60 M62 M65 M67 M69 M71 M73 M75 M77">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F16 F19:F22 F25 F27:F28 F31 F33 F36 F38 F40 F43 F45:F46 F48 F50 F53 F55 F58 F60 F62 F65 F67 F69 F71 F73 F75 F77">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7 L76">
      <formula1>"INR"</formula1>
    </dataValidation>
    <dataValidation allowBlank="1" showInputMessage="1" showErrorMessage="1" promptTitle="Itemcode/Make" prompt="Please enter text" sqref="C13:C77">
      <formula1>0</formula1>
      <formula2>0</formula2>
    </dataValidation>
  </dataValidations>
  <printOptions/>
  <pageMargins left="0.45" right="0.2" top="0.25" bottom="0.25" header="0.511805555555556" footer="0.511805555555556"/>
  <pageSetup fitToHeight="0" fitToWidth="1" horizontalDpi="300" verticalDpi="300" orientation="portrait" paperSize="9" scale="66"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7">
      <selection activeCell="E6" sqref="E6:K14"/>
    </sheetView>
  </sheetViews>
  <sheetFormatPr defaultColWidth="9.140625" defaultRowHeight="15"/>
  <sheetData>
    <row r="6" spans="5:11" ht="15">
      <c r="E6" s="68" t="s">
        <v>39</v>
      </c>
      <c r="F6" s="68"/>
      <c r="G6" s="68"/>
      <c r="H6" s="68"/>
      <c r="I6" s="68"/>
      <c r="J6" s="68"/>
      <c r="K6" s="68"/>
    </row>
    <row r="7" spans="5:11" ht="15">
      <c r="E7" s="69"/>
      <c r="F7" s="69"/>
      <c r="G7" s="69"/>
      <c r="H7" s="69"/>
      <c r="I7" s="69"/>
      <c r="J7" s="69"/>
      <c r="K7" s="69"/>
    </row>
    <row r="8" spans="5:11" ht="15">
      <c r="E8" s="69"/>
      <c r="F8" s="69"/>
      <c r="G8" s="69"/>
      <c r="H8" s="69"/>
      <c r="I8" s="69"/>
      <c r="J8" s="69"/>
      <c r="K8" s="69"/>
    </row>
    <row r="9" spans="5:11" ht="15">
      <c r="E9" s="69"/>
      <c r="F9" s="69"/>
      <c r="G9" s="69"/>
      <c r="H9" s="69"/>
      <c r="I9" s="69"/>
      <c r="J9" s="69"/>
      <c r="K9" s="69"/>
    </row>
    <row r="10" spans="5:11" ht="15">
      <c r="E10" s="69"/>
      <c r="F10" s="69"/>
      <c r="G10" s="69"/>
      <c r="H10" s="69"/>
      <c r="I10" s="69"/>
      <c r="J10" s="69"/>
      <c r="K10" s="69"/>
    </row>
    <row r="11" spans="5:11" ht="15">
      <c r="E11" s="69"/>
      <c r="F11" s="69"/>
      <c r="G11" s="69"/>
      <c r="H11" s="69"/>
      <c r="I11" s="69"/>
      <c r="J11" s="69"/>
      <c r="K11" s="69"/>
    </row>
    <row r="12" spans="5:11" ht="15">
      <c r="E12" s="69"/>
      <c r="F12" s="69"/>
      <c r="G12" s="69"/>
      <c r="H12" s="69"/>
      <c r="I12" s="69"/>
      <c r="J12" s="69"/>
      <c r="K12" s="69"/>
    </row>
    <row r="13" spans="5:11" ht="15">
      <c r="E13" s="69"/>
      <c r="F13" s="69"/>
      <c r="G13" s="69"/>
      <c r="H13" s="69"/>
      <c r="I13" s="69"/>
      <c r="J13" s="69"/>
      <c r="K13" s="69"/>
    </row>
    <row r="14" spans="5:11" ht="15">
      <c r="E14" s="69"/>
      <c r="F14" s="69"/>
      <c r="G14" s="69"/>
      <c r="H14" s="69"/>
      <c r="I14" s="69"/>
      <c r="J14" s="69"/>
      <c r="K14" s="6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2024-01-01T09:24:06Z</cp:lastPrinted>
  <dcterms:created xsi:type="dcterms:W3CDTF">2009-01-30T06:42:42Z</dcterms:created>
  <dcterms:modified xsi:type="dcterms:W3CDTF">2024-03-27T11:44:56Z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