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'BoQ1'!$A$11:$BC$49</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<sst xmlns="http://schemas.openxmlformats.org/spreadsheetml/2006/main" count="369" uniqueCount="122">
  <si>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</si>
  <si>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</si>
  <si>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</si>
  <si>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</si>
  <si>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</si>
  <si>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</si>
  <si>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</si>
  <si>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</si>
  <si>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</si>
  <si>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</si>
  <si>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</si>
  <si>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</si>
  <si>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</si>
  <si>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</si>
  <si>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</si>
  <si>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</si>
  <si>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</si>
  <si>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</si>
  <si>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</si>
  <si>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</si>
  <si>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</si>
  <si>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</si>
  <si>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</si>
  <si>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</si>
  <si>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</si>
  <si>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</si>
  <si>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</si>
  <si>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</si>
  <si>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</si>
  <si>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</si>
  <si>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</si>
  <si>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</si>
  <si>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</si>
  <si>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</si>
  <si>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</si>
  <si>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</si>
  <si>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</si>
  <si>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</si>
  <si>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</si>
  <si>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</si>
  <si>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</si>
  <si>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</si>
  <si>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</si>
  <si>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</si>
  <si>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</si>
  <si>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</si>
  <si>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</si>
  <si>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</si>
  <si>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</si>
  <si>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</si>
  <si>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</si>
  <si>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 xml:space="preserve">Supplying and drawing following sizes of FRLS PVC insulated copper conductor, single core cable in the existing surface/ recessed steel/ PVC conduit as required. </t>
  </si>
  <si>
    <t xml:space="preserve">3 x 1.5 sq.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</si>
  <si>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</si>
  <si>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</si>
  <si>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</si>
  <si>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</si>
  <si>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</si>
  <si>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</si>
  <si>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</si>
  <si>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</si>
  <si>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</si>
  <si>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flat junction</t>
  </si>
  <si>
    <t xml:space="preserve"> flat angles</t>
  </si>
  <si>
    <t>Joints for 85mm width cover</t>
  </si>
  <si>
    <t>base joints</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</si>
  <si>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</si>
  <si>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</si>
  <si>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Metre</t>
  </si>
  <si>
    <t>Meter</t>
  </si>
  <si>
    <t>Nos.</t>
  </si>
  <si>
    <t xml:space="preserve">No.  </t>
  </si>
  <si>
    <t>item no.3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</si>
  <si>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</si>
  <si>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</si>
  <si>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</si>
  <si>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</si>
  <si>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</si>
  <si>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</si>
  <si>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</si>
  <si>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</si>
  <si>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</si>
  <si>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</si>
  <si>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</si>
  <si>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</si>
  <si>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</si>
  <si>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</si>
  <si>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</si>
  <si>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</si>
  <si>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</si>
  <si>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</si>
  <si>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</si>
  <si>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</si>
  <si>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</si>
  <si>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</si>
  <si>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</si>
  <si>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</si>
  <si>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</si>
  <si>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</si>
  <si>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</si>
  <si>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</si>
  <si>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</si>
  <si>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</si>
  <si>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</si>
  <si>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 xml:space="preserve">2 x 1.5 sq. mm </t>
  </si>
  <si>
    <t xml:space="preserve">Supplying, installation, testing &amp; commissioning sector panel suitable for following zones, complete with visual indications for short circuit fault, open circuit fault, fire condition and all other standard facilities as per IS:2189 with mimic diagram for all area/zone covered, complete with all connections, interconnections as required. </t>
  </si>
  <si>
    <t xml:space="preserve">10 Zone </t>
  </si>
  <si>
    <t xml:space="preserve">Supplying, installation, testing &amp; commissioning of smoke detector with builtin LED and mounting base complete with all connections etc. as required. </t>
  </si>
  <si>
    <t xml:space="preserve">Supplying, installation, testing &amp; commissioning of manual call box of ABS type in surface/recess with stainless steel chain &amp; hammer assembly complete with glass and push button etc. as required. </t>
  </si>
  <si>
    <t xml:space="preserve">Supplying, installation, testing &amp; commissioning response indicator on surface/recess MS box having two LEDs metallic cover complete with all connections etc. as required. </t>
  </si>
  <si>
    <t xml:space="preserve">Supplying, installation, testing &amp; commissioning fire alarm sounder with facility to make announcement, mounted in M.S. box (16 SWG) with hinged cover plate &amp; suitable for operation with amplifier i/c line matching transformer etc. complete as required. </t>
  </si>
  <si>
    <t xml:space="preserve">25 mm </t>
  </si>
  <si>
    <t xml:space="preserve">Supplying and fixing following modular switch/ socket on the existing modular plate &amp; switch box including connections but excluding modular plate etc. as required. </t>
  </si>
  <si>
    <t xml:space="preserve">5/6 A switch </t>
  </si>
  <si>
    <t xml:space="preserve">3 pin 5/6 A socket outlet </t>
  </si>
  <si>
    <t xml:space="preserve">Supplying and fixing following Modular base &amp; cover plate on existing modular metal boxes etc. as required. </t>
  </si>
  <si>
    <t xml:space="preserve">3 Module </t>
  </si>
  <si>
    <t>Supply, installation, testing and commissioning of wall recess mounting conventional beam detector with reflector having wide monitoring range from 8 mtrs to 100 mtrs, EN 54 approved  including the cost of mounting accessories as required, complete.</t>
  </si>
  <si>
    <t>Supplying and fixing following size/ modules, plastic box  for modular switches in recess etc as required.</t>
  </si>
  <si>
    <t>3 Module</t>
  </si>
  <si>
    <t>NIT No:   Electrical/08/05/2024-1</t>
  </si>
  <si>
    <t>Name of Work: SITC of fire alarm system in various Lecture Halls and LH office, IIT Kanpur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</si>
</sst>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6">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2"/>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Book Antiqua"/>
      <family val="1"/>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4">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8" fillId="0" borderId="14" xfId="56" applyFont="1" applyBorder="1" applyAlignment="1">
      <alignment horizontal="center"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0" fontId="7" fillId="0" borderId="0" xfId="59" applyFont="1" applyFill="1" applyAlignment="1">
      <alignment horizontal="center" vertical="center"/>
      <protection/>
    </xf>
    <xf numFmtId="0" fontId="5" fillId="0" borderId="14" xfId="0" applyFont="1" applyFill="1" applyBorder="1" applyAlignment="1">
      <alignment horizontal="center" vertical="top"/>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7" xfId="59" applyFont="1" applyBorder="1" applyAlignment="1">
      <alignment horizontal="left" vertical="top"/>
      <protection/>
    </xf>
    <xf numFmtId="0" fontId="21" fillId="0" borderId="18" xfId="59" applyFont="1" applyBorder="1" applyAlignment="1">
      <alignment vertical="top"/>
      <protection/>
    </xf>
    <xf numFmtId="0" fontId="20" fillId="0" borderId="19"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20" xfId="59" applyFont="1" applyBorder="1" applyAlignment="1">
      <alignment horizontal="center" vertical="top"/>
      <protection/>
    </xf>
    <xf numFmtId="0" fontId="21" fillId="0" borderId="20" xfId="59" applyFont="1" applyBorder="1" applyAlignment="1">
      <alignment horizontal="center" vertical="top"/>
      <protection/>
    </xf>
    <xf numFmtId="0" fontId="21" fillId="0" borderId="0" xfId="56" applyFont="1" applyAlignment="1">
      <alignment horizontal="center" vertical="top"/>
      <protection/>
    </xf>
    <xf numFmtId="2" fontId="18" fillId="0" borderId="16" xfId="59" applyNumberFormat="1" applyFont="1" applyFill="1" applyBorder="1" applyAlignment="1">
      <alignment horizontal="center" vertical="top"/>
      <protection/>
    </xf>
    <xf numFmtId="2" fontId="18" fillId="0" borderId="21" xfId="59" applyNumberFormat="1" applyFont="1" applyBorder="1" applyAlignment="1">
      <alignment horizontal="center" vertical="top"/>
      <protection/>
    </xf>
    <xf numFmtId="0" fontId="21" fillId="0" borderId="22"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3"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4"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2" fontId="24" fillId="0" borderId="14" xfId="0" applyNumberFormat="1" applyFont="1" applyFill="1" applyBorder="1" applyAlignment="1">
      <alignment horizontal="center" vertical="center"/>
    </xf>
    <xf numFmtId="2" fontId="25" fillId="0" borderId="14" xfId="59" applyNumberFormat="1" applyFont="1" applyBorder="1" applyAlignment="1">
      <alignment horizontal="center" vertical="center"/>
      <protection/>
    </xf>
    <xf numFmtId="0" fontId="26" fillId="0" borderId="14" xfId="59" applyFont="1" applyBorder="1" applyAlignment="1">
      <alignment horizontal="center" vertical="center" wrapText="1"/>
      <protection/>
    </xf>
    <xf numFmtId="0" fontId="65" fillId="0" borderId="14" xfId="0" applyFont="1" applyFill="1" applyBorder="1" applyAlignment="1">
      <alignment horizontal="left" vertical="top" wrapText="1"/>
    </xf>
    <xf numFmtId="0" fontId="6" fillId="0" borderId="0" xfId="56" applyFont="1" applyAlignment="1">
      <alignment vertical="top" wrapText="1"/>
      <protection/>
    </xf>
    <xf numFmtId="2" fontId="25" fillId="0" borderId="14" xfId="56" applyNumberFormat="1" applyFont="1" applyFill="1" applyBorder="1" applyAlignment="1" applyProtection="1">
      <alignment horizontal="center" vertical="center"/>
      <protection locked="0"/>
    </xf>
    <xf numFmtId="2" fontId="26" fillId="0" borderId="14" xfId="59" applyNumberFormat="1" applyFont="1" applyFill="1" applyBorder="1" applyAlignment="1">
      <alignment horizontal="center" vertical="center"/>
      <protection/>
    </xf>
    <xf numFmtId="2" fontId="26" fillId="0" borderId="14" xfId="56" applyNumberFormat="1" applyFont="1" applyFill="1" applyBorder="1" applyAlignment="1">
      <alignment horizontal="center" vertical="center"/>
      <protection/>
    </xf>
    <xf numFmtId="2" fontId="25" fillId="33" borderId="14" xfId="56" applyNumberFormat="1" applyFont="1" applyFill="1" applyBorder="1" applyAlignment="1" applyProtection="1">
      <alignment horizontal="center" vertical="center"/>
      <protection locked="0"/>
    </xf>
    <xf numFmtId="2" fontId="25" fillId="0" borderId="14" xfId="56" applyNumberFormat="1" applyFont="1" applyBorder="1" applyAlignment="1" applyProtection="1">
      <alignment horizontal="center" vertical="center"/>
      <protection locked="0"/>
    </xf>
    <xf numFmtId="2" fontId="25" fillId="0" borderId="14" xfId="56" applyNumberFormat="1" applyFont="1" applyBorder="1" applyAlignment="1" applyProtection="1">
      <alignment horizontal="center" vertical="center" wrapText="1"/>
      <protection locked="0"/>
    </xf>
    <xf numFmtId="2" fontId="25" fillId="0" borderId="14" xfId="58" applyNumberFormat="1" applyFont="1" applyBorder="1" applyAlignment="1">
      <alignment horizontal="center" vertical="center"/>
      <protection/>
    </xf>
    <xf numFmtId="0" fontId="27" fillId="0" borderId="14" xfId="0" applyFont="1" applyFill="1" applyBorder="1" applyAlignment="1">
      <alignment horizontal="left" vertical="top" wrapText="1"/>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8" fillId="0" borderId="25" xfId="56" applyFont="1" applyBorder="1" applyAlignment="1">
      <alignment horizontal="center" vertical="top"/>
      <protection/>
    </xf>
    <xf numFmtId="0" fontId="8" fillId="0" borderId="26" xfId="56" applyFont="1" applyBorder="1" applyAlignment="1">
      <alignment horizontal="center" vertical="top"/>
      <protection/>
    </xf>
    <xf numFmtId="0" fontId="15" fillId="0" borderId="15" xfId="59" applyFont="1" applyBorder="1" applyAlignment="1">
      <alignment horizontal="center" vertical="top" wrapText="1"/>
      <protection/>
    </xf>
    <xf numFmtId="0" fontId="15" fillId="0" borderId="19" xfId="59" applyFont="1" applyBorder="1" applyAlignment="1">
      <alignment horizontal="center" vertical="top" wrapText="1"/>
      <protection/>
    </xf>
    <xf numFmtId="0" fontId="15" fillId="0" borderId="27" xfId="59" applyFont="1" applyBorder="1" applyAlignment="1">
      <alignment horizontal="center" vertical="top" wrapText="1"/>
      <protection/>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0" xfId="56" applyFont="1" applyFill="1" applyBorder="1" applyAlignment="1" applyProtection="1">
      <alignment horizontal="center" wrapText="1"/>
      <protection locked="0"/>
    </xf>
    <xf numFmtId="0" fontId="11" fillId="0" borderId="20" xfId="56" applyFont="1" applyBorder="1" applyAlignment="1" applyProtection="1">
      <alignment horizontal="center" wrapText="1"/>
      <protection locked="0"/>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E49"/>
  <sheetViews>
    <sheetView showGridLines="0" zoomScale="77" zoomScaleNormal="77" zoomScalePageLayoutView="0" workbookViewId="0" topLeftCell="A1">
      <selection activeCell="B13" sqref="B13"/>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851562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140625" style="1" bestFit="1" customWidth="1"/>
    <col min="59" max="233" width="9.140625" style="1" customWidth="1"/>
    <col min="234" max="238" width="9.140625" style="3" customWidth="1"/>
    <col min="239" max="16384" width="9.140625" style="1" customWidth="1"/>
  </cols>
  <sheetData>
    <row r="1" spans="1:238" s="4" customFormat="1" ht="27" customHeight="1">
      <c r="A1" s="77" t="str">
        <f>B2&amp;" BoQ"</f>
        <v>Percentage BoQ</v>
      </c>
      <c r="B1" s="77"/>
      <c r="C1" s="77"/>
      <c r="D1" s="77"/>
      <c r="E1" s="77"/>
      <c r="F1" s="77"/>
      <c r="G1" s="77"/>
      <c r="H1" s="77"/>
      <c r="I1" s="77"/>
      <c r="J1" s="77"/>
      <c r="K1" s="77"/>
      <c r="L1" s="77"/>
      <c r="O1" s="5"/>
      <c r="P1" s="5"/>
      <c r="Q1" s="6"/>
      <c r="HZ1" s="6"/>
      <c r="IA1" s="6"/>
      <c r="IB1" s="6"/>
      <c r="IC1" s="6"/>
      <c r="ID1" s="6"/>
    </row>
    <row r="2" spans="1:17" s="4" customFormat="1" ht="25.5" customHeight="1" hidden="1">
      <c r="A2" s="7" t="s">
        <v>0</v>
      </c>
      <c r="B2" s="7" t="s">
        <v>1</v>
      </c>
      <c r="C2" s="7" t="s">
        <v>2</v>
      </c>
      <c r="D2" s="25"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8" t="s">
        <v>49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HZ4" s="10"/>
      <c r="IA4" s="10"/>
      <c r="IB4" s="10"/>
      <c r="IC4" s="10"/>
      <c r="ID4" s="10"/>
    </row>
    <row r="5" spans="1:238" s="9" customFormat="1" ht="38.25" customHeight="1">
      <c r="A5" s="78" t="s">
        <v>121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HZ5" s="10"/>
      <c r="IA5" s="10"/>
      <c r="IB5" s="10"/>
      <c r="IC5" s="10"/>
      <c r="ID5" s="10"/>
    </row>
    <row r="6" spans="1:238" s="9" customFormat="1" ht="30.75" customHeight="1">
      <c r="A6" s="78" t="s">
        <v>120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HZ6" s="10"/>
      <c r="IA6" s="10"/>
      <c r="IB6" s="10"/>
      <c r="IC6" s="10"/>
      <c r="ID6" s="10"/>
    </row>
    <row r="7" spans="1:238" s="9" customFormat="1" ht="29.25" customHeight="1" hidden="1">
      <c r="A7" s="80"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HZ7" s="10"/>
      <c r="IA7" s="10"/>
      <c r="IB7" s="10"/>
      <c r="IC7" s="10"/>
      <c r="ID7" s="10"/>
    </row>
    <row r="8" spans="1:238" s="11" customFormat="1" ht="105">
      <c r="A8" s="27"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HZ8" s="5"/>
      <c r="IA8" s="5"/>
      <c r="IB8" s="5"/>
      <c r="IC8" s="5"/>
      <c r="ID8" s="5"/>
    </row>
    <row r="9" spans="1:238" s="4" customFormat="1" ht="61.5" customHeight="1">
      <c r="A9" s="75" t="s">
        <v>50</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HZ9" s="6"/>
      <c r="IA9" s="6"/>
      <c r="IB9" s="6"/>
      <c r="IC9" s="6"/>
      <c r="ID9" s="6"/>
    </row>
    <row r="10" spans="1:238" s="13" customFormat="1" ht="18.75" customHeight="1">
      <c r="A10" s="28"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8"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28">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2">
        <v>7</v>
      </c>
      <c r="BB12" s="22">
        <v>54</v>
      </c>
      <c r="BC12" s="22">
        <v>8</v>
      </c>
      <c r="HZ12" s="14"/>
      <c r="IA12" s="14"/>
      <c r="IB12" s="14"/>
      <c r="IC12" s="14"/>
      <c r="ID12" s="14"/>
    </row>
    <row r="13" spans="1:238" s="17" customFormat="1" ht="84.75" customHeight="1">
      <c r="A13" s="26">
        <v>1</v>
      </c>
      <c r="B13" s="57" t="s">
        <v>51</v>
      </c>
      <c r="C13" s="51" t="s">
        <v>42</v>
      </c>
      <c r="D13" s="67"/>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HV13" s="17">
        <v>1.01</v>
      </c>
      <c r="HW13" s="17" t="s">
        <v>45</v>
      </c>
      <c r="HX13" s="17" t="s">
        <v>42</v>
      </c>
      <c r="HZ13" s="18"/>
      <c r="IA13" s="18">
        <v>1</v>
      </c>
      <c r="IB13" s="58" t="s">
        <v>51</v>
      </c>
      <c r="IC13" s="18" t="s">
        <v>42</v>
      </c>
      <c r="ID13" s="18"/>
    </row>
    <row r="14" spans="1:239" s="17" customFormat="1" ht="31.5">
      <c r="A14" s="26">
        <v>2</v>
      </c>
      <c r="B14" s="57" t="s">
        <v>104</v>
      </c>
      <c r="C14" s="51" t="s">
        <v>43</v>
      </c>
      <c r="D14" s="52">
        <v>300</v>
      </c>
      <c r="E14" s="53" t="s">
        <v>68</v>
      </c>
      <c r="F14" s="54">
        <v>61.38</v>
      </c>
      <c r="G14" s="59"/>
      <c r="H14" s="59"/>
      <c r="I14" s="60" t="s">
        <v>33</v>
      </c>
      <c r="J14" s="61">
        <f>IF(I14="Less(-)",-1,1)</f>
        <v>1</v>
      </c>
      <c r="K14" s="59" t="s">
        <v>34</v>
      </c>
      <c r="L14" s="59" t="s">
        <v>4</v>
      </c>
      <c r="M14" s="62"/>
      <c r="N14" s="63"/>
      <c r="O14" s="63"/>
      <c r="P14" s="64"/>
      <c r="Q14" s="63"/>
      <c r="R14" s="63"/>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55">
        <f>ROUND(total_amount_ba($B$2,$D$2,D14,F14,J14,K14,M14),0)</f>
        <v>18414</v>
      </c>
      <c r="BB14" s="65">
        <f>BA14+SUM(N14:AZ14)</f>
        <v>18414</v>
      </c>
      <c r="BC14" s="56" t="str">
        <f>SpellNumber(L14,BB14)</f>
        <v>INR  Eighteen Thousand Four Hundred &amp; Fourteen  Only</v>
      </c>
      <c r="HV14" s="17">
        <v>1.02</v>
      </c>
      <c r="HW14" s="17" t="s">
        <v>46</v>
      </c>
      <c r="HX14" s="17" t="s">
        <v>43</v>
      </c>
      <c r="HZ14" s="18"/>
      <c r="IA14" s="18">
        <v>2</v>
      </c>
      <c r="IB14" s="18" t="s">
        <v>104</v>
      </c>
      <c r="IC14" s="18" t="s">
        <v>43</v>
      </c>
      <c r="ID14" s="18">
        <v>300</v>
      </c>
      <c r="IE14" s="17" t="s">
        <v>68</v>
      </c>
    </row>
    <row r="15" spans="1:239" s="17" customFormat="1" ht="31.5">
      <c r="A15" s="26">
        <v>3</v>
      </c>
      <c r="B15" s="57" t="s">
        <v>52</v>
      </c>
      <c r="C15" s="51" t="s">
        <v>72</v>
      </c>
      <c r="D15" s="52">
        <v>150</v>
      </c>
      <c r="E15" s="53" t="s">
        <v>68</v>
      </c>
      <c r="F15" s="54">
        <v>83.3</v>
      </c>
      <c r="G15" s="59"/>
      <c r="H15" s="59"/>
      <c r="I15" s="60" t="s">
        <v>33</v>
      </c>
      <c r="J15" s="61">
        <f aca="true" t="shared" si="0" ref="J15:J46">IF(I15="Less(-)",-1,1)</f>
        <v>1</v>
      </c>
      <c r="K15" s="59" t="s">
        <v>34</v>
      </c>
      <c r="L15" s="59" t="s">
        <v>4</v>
      </c>
      <c r="M15" s="62"/>
      <c r="N15" s="63"/>
      <c r="O15" s="63"/>
      <c r="P15" s="64"/>
      <c r="Q15" s="63"/>
      <c r="R15" s="63"/>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55">
        <f aca="true" t="shared" si="1" ref="BA15:BA46">ROUND(total_amount_ba($B$2,$D$2,D15,F15,J15,K15,M15),0)</f>
        <v>12495</v>
      </c>
      <c r="BB15" s="65">
        <f aca="true" t="shared" si="2" ref="BB15:BB46">BA15+SUM(N15:AZ15)</f>
        <v>12495</v>
      </c>
      <c r="BC15" s="56" t="str">
        <f aca="true" t="shared" si="3" ref="BC15:BC46">SpellNumber(L15,BB15)</f>
        <v>INR  Twelve Thousand Four Hundred &amp; Ninety Five  Only</v>
      </c>
      <c r="HZ15" s="18"/>
      <c r="IA15" s="18">
        <v>3</v>
      </c>
      <c r="IB15" s="18" t="s">
        <v>52</v>
      </c>
      <c r="IC15" s="18" t="s">
        <v>72</v>
      </c>
      <c r="ID15" s="18">
        <v>150</v>
      </c>
      <c r="IE15" s="17" t="s">
        <v>68</v>
      </c>
    </row>
    <row r="16" spans="1:238" s="17" customFormat="1" ht="94.5">
      <c r="A16" s="26">
        <v>4</v>
      </c>
      <c r="B16" s="57" t="s">
        <v>105</v>
      </c>
      <c r="C16" s="51" t="s">
        <v>73</v>
      </c>
      <c r="D16" s="67"/>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HZ16" s="18"/>
      <c r="IA16" s="18">
        <v>4</v>
      </c>
      <c r="IB16" s="18" t="s">
        <v>105</v>
      </c>
      <c r="IC16" s="18" t="s">
        <v>73</v>
      </c>
      <c r="ID16" s="18"/>
    </row>
    <row r="17" spans="1:239" s="17" customFormat="1" ht="31.5">
      <c r="A17" s="26">
        <v>5</v>
      </c>
      <c r="B17" s="57" t="s">
        <v>106</v>
      </c>
      <c r="C17" s="51" t="s">
        <v>74</v>
      </c>
      <c r="D17" s="52">
        <v>1</v>
      </c>
      <c r="E17" s="53" t="s">
        <v>71</v>
      </c>
      <c r="F17" s="54">
        <v>14280.58</v>
      </c>
      <c r="G17" s="59"/>
      <c r="H17" s="59"/>
      <c r="I17" s="60" t="s">
        <v>33</v>
      </c>
      <c r="J17" s="61">
        <f t="shared" si="0"/>
        <v>1</v>
      </c>
      <c r="K17" s="59" t="s">
        <v>34</v>
      </c>
      <c r="L17" s="59" t="s">
        <v>4</v>
      </c>
      <c r="M17" s="62"/>
      <c r="N17" s="63"/>
      <c r="O17" s="63"/>
      <c r="P17" s="64"/>
      <c r="Q17" s="63"/>
      <c r="R17" s="63"/>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55">
        <f t="shared" si="1"/>
        <v>14281</v>
      </c>
      <c r="BB17" s="65">
        <f t="shared" si="2"/>
        <v>14281</v>
      </c>
      <c r="BC17" s="56" t="str">
        <f t="shared" si="3"/>
        <v>INR  Fourteen Thousand Two Hundred &amp; Eighty One  Only</v>
      </c>
      <c r="HZ17" s="18"/>
      <c r="IA17" s="18">
        <v>5</v>
      </c>
      <c r="IB17" s="18" t="s">
        <v>106</v>
      </c>
      <c r="IC17" s="18" t="s">
        <v>74</v>
      </c>
      <c r="ID17" s="18">
        <v>1</v>
      </c>
      <c r="IE17" s="17" t="s">
        <v>71</v>
      </c>
    </row>
    <row r="18" spans="1:239" s="17" customFormat="1" ht="47.25">
      <c r="A18" s="26">
        <v>6</v>
      </c>
      <c r="B18" s="57" t="s">
        <v>107</v>
      </c>
      <c r="C18" s="51" t="s">
        <v>75</v>
      </c>
      <c r="D18" s="52">
        <v>8</v>
      </c>
      <c r="E18" s="53" t="s">
        <v>71</v>
      </c>
      <c r="F18" s="54">
        <v>1010.96</v>
      </c>
      <c r="G18" s="59"/>
      <c r="H18" s="59"/>
      <c r="I18" s="60" t="s">
        <v>33</v>
      </c>
      <c r="J18" s="61">
        <f t="shared" si="0"/>
        <v>1</v>
      </c>
      <c r="K18" s="59" t="s">
        <v>34</v>
      </c>
      <c r="L18" s="59" t="s">
        <v>4</v>
      </c>
      <c r="M18" s="62"/>
      <c r="N18" s="63"/>
      <c r="O18" s="63"/>
      <c r="P18" s="64"/>
      <c r="Q18" s="63"/>
      <c r="R18" s="63"/>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55">
        <f t="shared" si="1"/>
        <v>8088</v>
      </c>
      <c r="BB18" s="65">
        <f t="shared" si="2"/>
        <v>8088</v>
      </c>
      <c r="BC18" s="56" t="str">
        <f t="shared" si="3"/>
        <v>INR  Eight Thousand  &amp;Eighty Eight  Only</v>
      </c>
      <c r="HZ18" s="18"/>
      <c r="IA18" s="18">
        <v>6</v>
      </c>
      <c r="IB18" s="18" t="s">
        <v>107</v>
      </c>
      <c r="IC18" s="18" t="s">
        <v>75</v>
      </c>
      <c r="ID18" s="18">
        <v>8</v>
      </c>
      <c r="IE18" s="17" t="s">
        <v>71</v>
      </c>
    </row>
    <row r="19" spans="1:239" s="17" customFormat="1" ht="63">
      <c r="A19" s="26">
        <v>7</v>
      </c>
      <c r="B19" s="57" t="s">
        <v>108</v>
      </c>
      <c r="C19" s="51" t="s">
        <v>76</v>
      </c>
      <c r="D19" s="52">
        <v>4</v>
      </c>
      <c r="E19" s="53" t="s">
        <v>71</v>
      </c>
      <c r="F19" s="54">
        <v>357.74</v>
      </c>
      <c r="G19" s="59"/>
      <c r="H19" s="59"/>
      <c r="I19" s="60" t="s">
        <v>33</v>
      </c>
      <c r="J19" s="61">
        <f t="shared" si="0"/>
        <v>1</v>
      </c>
      <c r="K19" s="59" t="s">
        <v>34</v>
      </c>
      <c r="L19" s="59" t="s">
        <v>4</v>
      </c>
      <c r="M19" s="62"/>
      <c r="N19" s="63"/>
      <c r="O19" s="63"/>
      <c r="P19" s="64"/>
      <c r="Q19" s="63"/>
      <c r="R19" s="63"/>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55">
        <f t="shared" si="1"/>
        <v>1431</v>
      </c>
      <c r="BB19" s="65">
        <f t="shared" si="2"/>
        <v>1431</v>
      </c>
      <c r="BC19" s="56" t="str">
        <f t="shared" si="3"/>
        <v>INR  One Thousand Four Hundred &amp; Thirty One  Only</v>
      </c>
      <c r="HZ19" s="18"/>
      <c r="IA19" s="18">
        <v>7</v>
      </c>
      <c r="IB19" s="18" t="s">
        <v>108</v>
      </c>
      <c r="IC19" s="18" t="s">
        <v>76</v>
      </c>
      <c r="ID19" s="18">
        <v>4</v>
      </c>
      <c r="IE19" s="17" t="s">
        <v>71</v>
      </c>
    </row>
    <row r="20" spans="1:239" s="17" customFormat="1" ht="63">
      <c r="A20" s="26">
        <v>8</v>
      </c>
      <c r="B20" s="57" t="s">
        <v>109</v>
      </c>
      <c r="C20" s="51" t="s">
        <v>77</v>
      </c>
      <c r="D20" s="52">
        <v>7</v>
      </c>
      <c r="E20" s="53" t="s">
        <v>71</v>
      </c>
      <c r="F20" s="54">
        <v>171.85</v>
      </c>
      <c r="G20" s="59"/>
      <c r="H20" s="59"/>
      <c r="I20" s="60" t="s">
        <v>33</v>
      </c>
      <c r="J20" s="61">
        <f t="shared" si="0"/>
        <v>1</v>
      </c>
      <c r="K20" s="59" t="s">
        <v>34</v>
      </c>
      <c r="L20" s="59" t="s">
        <v>4</v>
      </c>
      <c r="M20" s="62"/>
      <c r="N20" s="63"/>
      <c r="O20" s="63"/>
      <c r="P20" s="64"/>
      <c r="Q20" s="63"/>
      <c r="R20" s="63"/>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55">
        <f t="shared" si="1"/>
        <v>1203</v>
      </c>
      <c r="BB20" s="65">
        <f t="shared" si="2"/>
        <v>1203</v>
      </c>
      <c r="BC20" s="56" t="str">
        <f t="shared" si="3"/>
        <v>INR  One Thousand Two Hundred &amp; Three  Only</v>
      </c>
      <c r="HZ20" s="18"/>
      <c r="IA20" s="18">
        <v>8</v>
      </c>
      <c r="IB20" s="18" t="s">
        <v>109</v>
      </c>
      <c r="IC20" s="18" t="s">
        <v>77</v>
      </c>
      <c r="ID20" s="18">
        <v>7</v>
      </c>
      <c r="IE20" s="17" t="s">
        <v>71</v>
      </c>
    </row>
    <row r="21" spans="1:239" s="17" customFormat="1" ht="78.75">
      <c r="A21" s="26">
        <v>9</v>
      </c>
      <c r="B21" s="57" t="s">
        <v>110</v>
      </c>
      <c r="C21" s="51" t="s">
        <v>78</v>
      </c>
      <c r="D21" s="52">
        <v>4</v>
      </c>
      <c r="E21" s="53" t="s">
        <v>71</v>
      </c>
      <c r="F21" s="54">
        <v>488.38</v>
      </c>
      <c r="G21" s="59"/>
      <c r="H21" s="59"/>
      <c r="I21" s="60" t="s">
        <v>33</v>
      </c>
      <c r="J21" s="61">
        <f t="shared" si="0"/>
        <v>1</v>
      </c>
      <c r="K21" s="59" t="s">
        <v>34</v>
      </c>
      <c r="L21" s="59" t="s">
        <v>4</v>
      </c>
      <c r="M21" s="62"/>
      <c r="N21" s="63"/>
      <c r="O21" s="63"/>
      <c r="P21" s="64"/>
      <c r="Q21" s="63"/>
      <c r="R21" s="63"/>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55">
        <f t="shared" si="1"/>
        <v>1954</v>
      </c>
      <c r="BB21" s="65">
        <f t="shared" si="2"/>
        <v>1954</v>
      </c>
      <c r="BC21" s="56" t="str">
        <f t="shared" si="3"/>
        <v>INR  One Thousand Nine Hundred &amp; Fifty Four  Only</v>
      </c>
      <c r="HZ21" s="18"/>
      <c r="IA21" s="18">
        <v>9</v>
      </c>
      <c r="IB21" s="18" t="s">
        <v>110</v>
      </c>
      <c r="IC21" s="18" t="s">
        <v>78</v>
      </c>
      <c r="ID21" s="18">
        <v>4</v>
      </c>
      <c r="IE21" s="17" t="s">
        <v>71</v>
      </c>
    </row>
    <row r="22" spans="1:238" s="17" customFormat="1" ht="63">
      <c r="A22" s="26">
        <v>10</v>
      </c>
      <c r="B22" s="57" t="s">
        <v>66</v>
      </c>
      <c r="C22" s="51" t="s">
        <v>79</v>
      </c>
      <c r="D22" s="67"/>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70"/>
      <c r="HZ22" s="18"/>
      <c r="IA22" s="18">
        <v>10</v>
      </c>
      <c r="IB22" s="18" t="s">
        <v>66</v>
      </c>
      <c r="IC22" s="18" t="s">
        <v>79</v>
      </c>
      <c r="ID22" s="18"/>
    </row>
    <row r="23" spans="1:239" s="17" customFormat="1" ht="15.75">
      <c r="A23" s="26">
        <v>11</v>
      </c>
      <c r="B23" s="57" t="s">
        <v>67</v>
      </c>
      <c r="C23" s="51" t="s">
        <v>80</v>
      </c>
      <c r="D23" s="52">
        <v>10</v>
      </c>
      <c r="E23" s="53" t="s">
        <v>68</v>
      </c>
      <c r="F23" s="54">
        <v>195.53</v>
      </c>
      <c r="G23" s="59"/>
      <c r="H23" s="59"/>
      <c r="I23" s="60" t="s">
        <v>33</v>
      </c>
      <c r="J23" s="61">
        <f t="shared" si="0"/>
        <v>1</v>
      </c>
      <c r="K23" s="59" t="s">
        <v>34</v>
      </c>
      <c r="L23" s="59" t="s">
        <v>4</v>
      </c>
      <c r="M23" s="62"/>
      <c r="N23" s="63"/>
      <c r="O23" s="63"/>
      <c r="P23" s="64"/>
      <c r="Q23" s="63"/>
      <c r="R23" s="63"/>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55">
        <f t="shared" si="1"/>
        <v>1955</v>
      </c>
      <c r="BB23" s="65">
        <f t="shared" si="2"/>
        <v>1955</v>
      </c>
      <c r="BC23" s="56" t="str">
        <f t="shared" si="3"/>
        <v>INR  One Thousand Nine Hundred &amp; Fifty Five  Only</v>
      </c>
      <c r="HZ23" s="18"/>
      <c r="IA23" s="18">
        <v>11</v>
      </c>
      <c r="IB23" s="18" t="s">
        <v>67</v>
      </c>
      <c r="IC23" s="18" t="s">
        <v>80</v>
      </c>
      <c r="ID23" s="18">
        <v>10</v>
      </c>
      <c r="IE23" s="17" t="s">
        <v>68</v>
      </c>
    </row>
    <row r="24" spans="1:239" s="17" customFormat="1" ht="31.5">
      <c r="A24" s="26">
        <v>12</v>
      </c>
      <c r="B24" s="57" t="s">
        <v>111</v>
      </c>
      <c r="C24" s="51" t="s">
        <v>81</v>
      </c>
      <c r="D24" s="52">
        <v>20</v>
      </c>
      <c r="E24" s="53" t="s">
        <v>68</v>
      </c>
      <c r="F24" s="54">
        <v>224.46</v>
      </c>
      <c r="G24" s="59"/>
      <c r="H24" s="59"/>
      <c r="I24" s="60" t="s">
        <v>33</v>
      </c>
      <c r="J24" s="61">
        <f t="shared" si="0"/>
        <v>1</v>
      </c>
      <c r="K24" s="59" t="s">
        <v>34</v>
      </c>
      <c r="L24" s="59" t="s">
        <v>4</v>
      </c>
      <c r="M24" s="62"/>
      <c r="N24" s="63"/>
      <c r="O24" s="63"/>
      <c r="P24" s="64"/>
      <c r="Q24" s="63"/>
      <c r="R24" s="63"/>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55">
        <f t="shared" si="1"/>
        <v>4489</v>
      </c>
      <c r="BB24" s="65">
        <f t="shared" si="2"/>
        <v>4489</v>
      </c>
      <c r="BC24" s="56" t="str">
        <f t="shared" si="3"/>
        <v>INR  Four Thousand Four Hundred &amp; Eighty Nine  Only</v>
      </c>
      <c r="HZ24" s="18"/>
      <c r="IA24" s="18">
        <v>12</v>
      </c>
      <c r="IB24" s="18" t="s">
        <v>111</v>
      </c>
      <c r="IC24" s="18" t="s">
        <v>81</v>
      </c>
      <c r="ID24" s="18">
        <v>20</v>
      </c>
      <c r="IE24" s="17" t="s">
        <v>68</v>
      </c>
    </row>
    <row r="25" spans="1:238" s="17" customFormat="1" ht="47.25">
      <c r="A25" s="26">
        <v>13</v>
      </c>
      <c r="B25" s="57" t="s">
        <v>112</v>
      </c>
      <c r="C25" s="51" t="s">
        <v>82</v>
      </c>
      <c r="D25" s="67"/>
      <c r="E25" s="68"/>
      <c r="F25" s="68"/>
      <c r="G25" s="68"/>
      <c r="H25" s="68"/>
      <c r="I25" s="68"/>
      <c r="J25" s="68"/>
      <c r="K25" s="68"/>
      <c r="L25" s="68"/>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70"/>
      <c r="HZ25" s="18"/>
      <c r="IA25" s="18">
        <v>13</v>
      </c>
      <c r="IB25" s="18" t="s">
        <v>112</v>
      </c>
      <c r="IC25" s="18" t="s">
        <v>82</v>
      </c>
      <c r="ID25" s="18"/>
    </row>
    <row r="26" spans="1:239" s="17" customFormat="1" ht="15.75">
      <c r="A26" s="26">
        <v>14</v>
      </c>
      <c r="B26" s="57" t="s">
        <v>113</v>
      </c>
      <c r="C26" s="51" t="s">
        <v>83</v>
      </c>
      <c r="D26" s="52">
        <v>10</v>
      </c>
      <c r="E26" s="53" t="s">
        <v>71</v>
      </c>
      <c r="F26" s="54">
        <v>90.31</v>
      </c>
      <c r="G26" s="59"/>
      <c r="H26" s="59"/>
      <c r="I26" s="60" t="s">
        <v>33</v>
      </c>
      <c r="J26" s="61">
        <f t="shared" si="0"/>
        <v>1</v>
      </c>
      <c r="K26" s="59" t="s">
        <v>34</v>
      </c>
      <c r="L26" s="59" t="s">
        <v>4</v>
      </c>
      <c r="M26" s="62"/>
      <c r="N26" s="63"/>
      <c r="O26" s="63"/>
      <c r="P26" s="64"/>
      <c r="Q26" s="63"/>
      <c r="R26" s="63"/>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55">
        <f t="shared" si="1"/>
        <v>903</v>
      </c>
      <c r="BB26" s="65">
        <f t="shared" si="2"/>
        <v>903</v>
      </c>
      <c r="BC26" s="56" t="str">
        <f t="shared" si="3"/>
        <v>INR  Nine Hundred &amp; Three  Only</v>
      </c>
      <c r="HZ26" s="18"/>
      <c r="IA26" s="18">
        <v>14</v>
      </c>
      <c r="IB26" s="18" t="s">
        <v>113</v>
      </c>
      <c r="IC26" s="18" t="s">
        <v>83</v>
      </c>
      <c r="ID26" s="18">
        <v>10</v>
      </c>
      <c r="IE26" s="17" t="s">
        <v>71</v>
      </c>
    </row>
    <row r="27" spans="1:239" s="17" customFormat="1" ht="15.75">
      <c r="A27" s="26">
        <v>15</v>
      </c>
      <c r="B27" s="57" t="s">
        <v>114</v>
      </c>
      <c r="C27" s="51" t="s">
        <v>84</v>
      </c>
      <c r="D27" s="52">
        <v>10</v>
      </c>
      <c r="E27" s="53" t="s">
        <v>71</v>
      </c>
      <c r="F27" s="54">
        <v>106.97</v>
      </c>
      <c r="G27" s="59"/>
      <c r="H27" s="59"/>
      <c r="I27" s="60" t="s">
        <v>33</v>
      </c>
      <c r="J27" s="61">
        <f t="shared" si="0"/>
        <v>1</v>
      </c>
      <c r="K27" s="59" t="s">
        <v>34</v>
      </c>
      <c r="L27" s="59" t="s">
        <v>4</v>
      </c>
      <c r="M27" s="62"/>
      <c r="N27" s="63"/>
      <c r="O27" s="63"/>
      <c r="P27" s="64"/>
      <c r="Q27" s="63"/>
      <c r="R27" s="63"/>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55">
        <f t="shared" si="1"/>
        <v>1070</v>
      </c>
      <c r="BB27" s="65">
        <f t="shared" si="2"/>
        <v>1070</v>
      </c>
      <c r="BC27" s="56" t="str">
        <f t="shared" si="3"/>
        <v>INR  One Thousand  &amp;Seventy  Only</v>
      </c>
      <c r="HZ27" s="18"/>
      <c r="IA27" s="18">
        <v>15</v>
      </c>
      <c r="IB27" s="18" t="s">
        <v>114</v>
      </c>
      <c r="IC27" s="18" t="s">
        <v>84</v>
      </c>
      <c r="ID27" s="18">
        <v>10</v>
      </c>
      <c r="IE27" s="17" t="s">
        <v>71</v>
      </c>
    </row>
    <row r="28" spans="1:238" s="17" customFormat="1" ht="31.5">
      <c r="A28" s="26">
        <v>16</v>
      </c>
      <c r="B28" s="57" t="s">
        <v>115</v>
      </c>
      <c r="C28" s="51" t="s">
        <v>85</v>
      </c>
      <c r="D28" s="67"/>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70"/>
      <c r="HZ28" s="18"/>
      <c r="IA28" s="18">
        <v>16</v>
      </c>
      <c r="IB28" s="18" t="s">
        <v>115</v>
      </c>
      <c r="IC28" s="18" t="s">
        <v>85</v>
      </c>
      <c r="ID28" s="18"/>
    </row>
    <row r="29" spans="1:239" s="17" customFormat="1" ht="31.5">
      <c r="A29" s="26">
        <v>17</v>
      </c>
      <c r="B29" s="57" t="s">
        <v>116</v>
      </c>
      <c r="C29" s="51" t="s">
        <v>86</v>
      </c>
      <c r="D29" s="52">
        <v>10</v>
      </c>
      <c r="E29" s="53" t="s">
        <v>71</v>
      </c>
      <c r="F29" s="54">
        <v>132.4</v>
      </c>
      <c r="G29" s="59"/>
      <c r="H29" s="59"/>
      <c r="I29" s="60" t="s">
        <v>33</v>
      </c>
      <c r="J29" s="61">
        <f t="shared" si="0"/>
        <v>1</v>
      </c>
      <c r="K29" s="59" t="s">
        <v>34</v>
      </c>
      <c r="L29" s="59" t="s">
        <v>4</v>
      </c>
      <c r="M29" s="62"/>
      <c r="N29" s="63"/>
      <c r="O29" s="63"/>
      <c r="P29" s="64"/>
      <c r="Q29" s="63"/>
      <c r="R29" s="63"/>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55">
        <f t="shared" si="1"/>
        <v>1324</v>
      </c>
      <c r="BB29" s="65">
        <f t="shared" si="2"/>
        <v>1324</v>
      </c>
      <c r="BC29" s="56" t="str">
        <f t="shared" si="3"/>
        <v>INR  One Thousand Three Hundred &amp; Twenty Four  Only</v>
      </c>
      <c r="HZ29" s="18"/>
      <c r="IA29" s="18">
        <v>17</v>
      </c>
      <c r="IB29" s="18" t="s">
        <v>116</v>
      </c>
      <c r="IC29" s="18" t="s">
        <v>86</v>
      </c>
      <c r="ID29" s="18">
        <v>10</v>
      </c>
      <c r="IE29" s="17" t="s">
        <v>71</v>
      </c>
    </row>
    <row r="30" spans="1:239" s="17" customFormat="1" ht="31.5">
      <c r="A30" s="26">
        <v>18</v>
      </c>
      <c r="B30" s="66" t="s">
        <v>53</v>
      </c>
      <c r="C30" s="51" t="s">
        <v>87</v>
      </c>
      <c r="D30" s="52">
        <v>180</v>
      </c>
      <c r="E30" s="53" t="s">
        <v>69</v>
      </c>
      <c r="F30" s="54">
        <v>228.85</v>
      </c>
      <c r="G30" s="59"/>
      <c r="H30" s="59"/>
      <c r="I30" s="60" t="s">
        <v>33</v>
      </c>
      <c r="J30" s="61">
        <f t="shared" si="0"/>
        <v>1</v>
      </c>
      <c r="K30" s="59" t="s">
        <v>34</v>
      </c>
      <c r="L30" s="59" t="s">
        <v>4</v>
      </c>
      <c r="M30" s="62"/>
      <c r="N30" s="63"/>
      <c r="O30" s="63"/>
      <c r="P30" s="64"/>
      <c r="Q30" s="63"/>
      <c r="R30" s="63"/>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55">
        <f t="shared" si="1"/>
        <v>41193</v>
      </c>
      <c r="BB30" s="65">
        <f t="shared" si="2"/>
        <v>41193</v>
      </c>
      <c r="BC30" s="56" t="str">
        <f t="shared" si="3"/>
        <v>INR  Forty One Thousand One Hundred &amp; Ninety Three  Only</v>
      </c>
      <c r="HZ30" s="18"/>
      <c r="IA30" s="18">
        <v>18</v>
      </c>
      <c r="IB30" s="18" t="s">
        <v>53</v>
      </c>
      <c r="IC30" s="18" t="s">
        <v>87</v>
      </c>
      <c r="ID30" s="18">
        <v>180</v>
      </c>
      <c r="IE30" s="17" t="s">
        <v>69</v>
      </c>
    </row>
    <row r="31" spans="1:238" s="17" customFormat="1" ht="31.5">
      <c r="A31" s="26">
        <v>19</v>
      </c>
      <c r="B31" s="66" t="s">
        <v>54</v>
      </c>
      <c r="C31" s="51" t="s">
        <v>88</v>
      </c>
      <c r="D31" s="67"/>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70"/>
      <c r="HZ31" s="18"/>
      <c r="IA31" s="18">
        <v>19</v>
      </c>
      <c r="IB31" s="18" t="s">
        <v>54</v>
      </c>
      <c r="IC31" s="18" t="s">
        <v>88</v>
      </c>
      <c r="ID31" s="18"/>
    </row>
    <row r="32" spans="1:239" s="17" customFormat="1" ht="15.75">
      <c r="A32" s="26">
        <v>20</v>
      </c>
      <c r="B32" s="66" t="s">
        <v>55</v>
      </c>
      <c r="C32" s="51" t="s">
        <v>89</v>
      </c>
      <c r="D32" s="52">
        <v>10</v>
      </c>
      <c r="E32" s="53" t="s">
        <v>70</v>
      </c>
      <c r="F32" s="54">
        <v>151.69</v>
      </c>
      <c r="G32" s="59"/>
      <c r="H32" s="59"/>
      <c r="I32" s="60" t="s">
        <v>33</v>
      </c>
      <c r="J32" s="61">
        <f t="shared" si="0"/>
        <v>1</v>
      </c>
      <c r="K32" s="59" t="s">
        <v>34</v>
      </c>
      <c r="L32" s="59" t="s">
        <v>4</v>
      </c>
      <c r="M32" s="62"/>
      <c r="N32" s="63"/>
      <c r="O32" s="63"/>
      <c r="P32" s="64"/>
      <c r="Q32" s="63"/>
      <c r="R32" s="63"/>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55">
        <f t="shared" si="1"/>
        <v>1517</v>
      </c>
      <c r="BB32" s="65">
        <f t="shared" si="2"/>
        <v>1517</v>
      </c>
      <c r="BC32" s="56" t="str">
        <f t="shared" si="3"/>
        <v>INR  One Thousand Five Hundred &amp; Seventeen  Only</v>
      </c>
      <c r="HZ32" s="18"/>
      <c r="IA32" s="18">
        <v>20</v>
      </c>
      <c r="IB32" s="18" t="s">
        <v>55</v>
      </c>
      <c r="IC32" s="18" t="s">
        <v>89</v>
      </c>
      <c r="ID32" s="18">
        <v>10</v>
      </c>
      <c r="IE32" s="17" t="s">
        <v>70</v>
      </c>
    </row>
    <row r="33" spans="1:239" s="17" customFormat="1" ht="31.5">
      <c r="A33" s="26">
        <v>21</v>
      </c>
      <c r="B33" s="66" t="s">
        <v>56</v>
      </c>
      <c r="C33" s="51" t="s">
        <v>90</v>
      </c>
      <c r="D33" s="52">
        <v>20</v>
      </c>
      <c r="E33" s="53" t="s">
        <v>70</v>
      </c>
      <c r="F33" s="54">
        <v>146.43</v>
      </c>
      <c r="G33" s="59"/>
      <c r="H33" s="59"/>
      <c r="I33" s="60" t="s">
        <v>33</v>
      </c>
      <c r="J33" s="61">
        <f t="shared" si="0"/>
        <v>1</v>
      </c>
      <c r="K33" s="59" t="s">
        <v>34</v>
      </c>
      <c r="L33" s="59" t="s">
        <v>4</v>
      </c>
      <c r="M33" s="62"/>
      <c r="N33" s="63"/>
      <c r="O33" s="63"/>
      <c r="P33" s="64"/>
      <c r="Q33" s="63"/>
      <c r="R33" s="63"/>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55">
        <f t="shared" si="1"/>
        <v>2929</v>
      </c>
      <c r="BB33" s="65">
        <f t="shared" si="2"/>
        <v>2929</v>
      </c>
      <c r="BC33" s="56" t="str">
        <f t="shared" si="3"/>
        <v>INR  Two Thousand Nine Hundred &amp; Twenty Nine  Only</v>
      </c>
      <c r="HZ33" s="18"/>
      <c r="IA33" s="18">
        <v>21</v>
      </c>
      <c r="IB33" s="18" t="s">
        <v>56</v>
      </c>
      <c r="IC33" s="18" t="s">
        <v>90</v>
      </c>
      <c r="ID33" s="18">
        <v>20</v>
      </c>
      <c r="IE33" s="17" t="s">
        <v>70</v>
      </c>
    </row>
    <row r="34" spans="1:239" s="17" customFormat="1" ht="31.5">
      <c r="A34" s="26">
        <v>22</v>
      </c>
      <c r="B34" s="66" t="s">
        <v>57</v>
      </c>
      <c r="C34" s="51" t="s">
        <v>91</v>
      </c>
      <c r="D34" s="52">
        <v>20</v>
      </c>
      <c r="E34" s="53" t="s">
        <v>70</v>
      </c>
      <c r="F34" s="54">
        <v>123.63</v>
      </c>
      <c r="G34" s="59"/>
      <c r="H34" s="59"/>
      <c r="I34" s="60" t="s">
        <v>33</v>
      </c>
      <c r="J34" s="61">
        <f t="shared" si="0"/>
        <v>1</v>
      </c>
      <c r="K34" s="59" t="s">
        <v>34</v>
      </c>
      <c r="L34" s="59" t="s">
        <v>4</v>
      </c>
      <c r="M34" s="62"/>
      <c r="N34" s="63"/>
      <c r="O34" s="63"/>
      <c r="P34" s="64"/>
      <c r="Q34" s="63"/>
      <c r="R34" s="63"/>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55">
        <f t="shared" si="1"/>
        <v>2473</v>
      </c>
      <c r="BB34" s="65">
        <f t="shared" si="2"/>
        <v>2473</v>
      </c>
      <c r="BC34" s="56" t="str">
        <f t="shared" si="3"/>
        <v>INR  Two Thousand Four Hundred &amp; Seventy Three  Only</v>
      </c>
      <c r="HZ34" s="18"/>
      <c r="IA34" s="18">
        <v>22</v>
      </c>
      <c r="IB34" s="18" t="s">
        <v>57</v>
      </c>
      <c r="IC34" s="18" t="s">
        <v>91</v>
      </c>
      <c r="ID34" s="18">
        <v>20</v>
      </c>
      <c r="IE34" s="17" t="s">
        <v>70</v>
      </c>
    </row>
    <row r="35" spans="1:239" s="17" customFormat="1" ht="15.75">
      <c r="A35" s="26">
        <v>23</v>
      </c>
      <c r="B35" s="66" t="s">
        <v>58</v>
      </c>
      <c r="C35" s="51" t="s">
        <v>92</v>
      </c>
      <c r="D35" s="52">
        <v>8</v>
      </c>
      <c r="E35" s="53" t="s">
        <v>70</v>
      </c>
      <c r="F35" s="54">
        <v>144.67</v>
      </c>
      <c r="G35" s="59"/>
      <c r="H35" s="59"/>
      <c r="I35" s="60" t="s">
        <v>33</v>
      </c>
      <c r="J35" s="61">
        <f t="shared" si="0"/>
        <v>1</v>
      </c>
      <c r="K35" s="59" t="s">
        <v>34</v>
      </c>
      <c r="L35" s="59" t="s">
        <v>4</v>
      </c>
      <c r="M35" s="62"/>
      <c r="N35" s="63"/>
      <c r="O35" s="63"/>
      <c r="P35" s="64"/>
      <c r="Q35" s="63"/>
      <c r="R35" s="63"/>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55">
        <f t="shared" si="1"/>
        <v>1157</v>
      </c>
      <c r="BB35" s="65">
        <f t="shared" si="2"/>
        <v>1157</v>
      </c>
      <c r="BC35" s="56" t="str">
        <f t="shared" si="3"/>
        <v>INR  One Thousand One Hundred &amp; Fifty Seven  Only</v>
      </c>
      <c r="HZ35" s="18"/>
      <c r="IA35" s="18">
        <v>23</v>
      </c>
      <c r="IB35" s="18" t="s">
        <v>58</v>
      </c>
      <c r="IC35" s="18" t="s">
        <v>92</v>
      </c>
      <c r="ID35" s="18">
        <v>8</v>
      </c>
      <c r="IE35" s="17" t="s">
        <v>70</v>
      </c>
    </row>
    <row r="36" spans="1:239" s="17" customFormat="1" ht="78.75">
      <c r="A36" s="26">
        <v>24</v>
      </c>
      <c r="B36" s="66" t="s">
        <v>117</v>
      </c>
      <c r="C36" s="51" t="s">
        <v>93</v>
      </c>
      <c r="D36" s="52">
        <v>9</v>
      </c>
      <c r="E36" s="53" t="s">
        <v>70</v>
      </c>
      <c r="F36" s="54">
        <v>44000</v>
      </c>
      <c r="G36" s="59"/>
      <c r="H36" s="59"/>
      <c r="I36" s="60" t="s">
        <v>33</v>
      </c>
      <c r="J36" s="61">
        <f t="shared" si="0"/>
        <v>1</v>
      </c>
      <c r="K36" s="59" t="s">
        <v>34</v>
      </c>
      <c r="L36" s="59" t="s">
        <v>4</v>
      </c>
      <c r="M36" s="62"/>
      <c r="N36" s="63"/>
      <c r="O36" s="63"/>
      <c r="P36" s="64"/>
      <c r="Q36" s="63"/>
      <c r="R36" s="63"/>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55">
        <f t="shared" si="1"/>
        <v>396000</v>
      </c>
      <c r="BB36" s="65">
        <f t="shared" si="2"/>
        <v>396000</v>
      </c>
      <c r="BC36" s="56" t="str">
        <f t="shared" si="3"/>
        <v>INR  Three Lakh Ninety Six Thousand    Only</v>
      </c>
      <c r="HZ36" s="18"/>
      <c r="IA36" s="18">
        <v>24</v>
      </c>
      <c r="IB36" s="18" t="s">
        <v>117</v>
      </c>
      <c r="IC36" s="18" t="s">
        <v>93</v>
      </c>
      <c r="ID36" s="18">
        <v>9</v>
      </c>
      <c r="IE36" s="17" t="s">
        <v>70</v>
      </c>
    </row>
    <row r="37" spans="1:239" s="17" customFormat="1" ht="47.25">
      <c r="A37" s="26">
        <v>25</v>
      </c>
      <c r="B37" s="57" t="s">
        <v>59</v>
      </c>
      <c r="C37" s="51" t="s">
        <v>94</v>
      </c>
      <c r="D37" s="52">
        <v>10</v>
      </c>
      <c r="E37" s="53" t="s">
        <v>69</v>
      </c>
      <c r="F37" s="54">
        <v>980.27</v>
      </c>
      <c r="G37" s="59"/>
      <c r="H37" s="59"/>
      <c r="I37" s="60" t="s">
        <v>33</v>
      </c>
      <c r="J37" s="61">
        <f t="shared" si="0"/>
        <v>1</v>
      </c>
      <c r="K37" s="59" t="s">
        <v>34</v>
      </c>
      <c r="L37" s="59" t="s">
        <v>4</v>
      </c>
      <c r="M37" s="62"/>
      <c r="N37" s="63"/>
      <c r="O37" s="63"/>
      <c r="P37" s="64"/>
      <c r="Q37" s="63"/>
      <c r="R37" s="63"/>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55">
        <f t="shared" si="1"/>
        <v>9803</v>
      </c>
      <c r="BB37" s="65">
        <f t="shared" si="2"/>
        <v>9803</v>
      </c>
      <c r="BC37" s="56" t="str">
        <f t="shared" si="3"/>
        <v>INR  Nine Thousand Eight Hundred &amp; Three  Only</v>
      </c>
      <c r="HZ37" s="18"/>
      <c r="IA37" s="18">
        <v>25</v>
      </c>
      <c r="IB37" s="18" t="s">
        <v>59</v>
      </c>
      <c r="IC37" s="18" t="s">
        <v>94</v>
      </c>
      <c r="ID37" s="18">
        <v>10</v>
      </c>
      <c r="IE37" s="17" t="s">
        <v>69</v>
      </c>
    </row>
    <row r="38" spans="1:238" s="17" customFormat="1" ht="31.5">
      <c r="A38" s="26">
        <v>26</v>
      </c>
      <c r="B38" s="57" t="s">
        <v>60</v>
      </c>
      <c r="C38" s="51" t="s">
        <v>95</v>
      </c>
      <c r="D38" s="67"/>
      <c r="E38" s="68"/>
      <c r="F38" s="68"/>
      <c r="G38" s="68"/>
      <c r="H38" s="68"/>
      <c r="I38" s="68"/>
      <c r="J38" s="68"/>
      <c r="K38" s="68"/>
      <c r="L38" s="68"/>
      <c r="M38" s="68"/>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70"/>
      <c r="HZ38" s="18"/>
      <c r="IA38" s="18">
        <v>26</v>
      </c>
      <c r="IB38" s="18" t="s">
        <v>60</v>
      </c>
      <c r="IC38" s="18" t="s">
        <v>95</v>
      </c>
      <c r="ID38" s="18"/>
    </row>
    <row r="39" spans="1:239" s="17" customFormat="1" ht="31.5">
      <c r="A39" s="26">
        <v>27</v>
      </c>
      <c r="B39" s="57" t="s">
        <v>61</v>
      </c>
      <c r="C39" s="51" t="s">
        <v>96</v>
      </c>
      <c r="D39" s="52">
        <v>10</v>
      </c>
      <c r="E39" s="53" t="s">
        <v>69</v>
      </c>
      <c r="F39" s="54">
        <v>432.27</v>
      </c>
      <c r="G39" s="59"/>
      <c r="H39" s="59"/>
      <c r="I39" s="60" t="s">
        <v>33</v>
      </c>
      <c r="J39" s="61">
        <f t="shared" si="0"/>
        <v>1</v>
      </c>
      <c r="K39" s="59" t="s">
        <v>34</v>
      </c>
      <c r="L39" s="59" t="s">
        <v>4</v>
      </c>
      <c r="M39" s="62"/>
      <c r="N39" s="63"/>
      <c r="O39" s="63"/>
      <c r="P39" s="64"/>
      <c r="Q39" s="63"/>
      <c r="R39" s="63"/>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55">
        <f t="shared" si="1"/>
        <v>4323</v>
      </c>
      <c r="BB39" s="65">
        <f t="shared" si="2"/>
        <v>4323</v>
      </c>
      <c r="BC39" s="56" t="str">
        <f t="shared" si="3"/>
        <v>INR  Four Thousand Three Hundred &amp; Twenty Three  Only</v>
      </c>
      <c r="HZ39" s="18"/>
      <c r="IA39" s="18">
        <v>27</v>
      </c>
      <c r="IB39" s="18" t="s">
        <v>61</v>
      </c>
      <c r="IC39" s="18" t="s">
        <v>96</v>
      </c>
      <c r="ID39" s="18">
        <v>10</v>
      </c>
      <c r="IE39" s="17" t="s">
        <v>69</v>
      </c>
    </row>
    <row r="40" spans="1:239" s="17" customFormat="1" ht="15.75">
      <c r="A40" s="26">
        <v>28</v>
      </c>
      <c r="B40" s="57" t="s">
        <v>55</v>
      </c>
      <c r="C40" s="51" t="s">
        <v>97</v>
      </c>
      <c r="D40" s="52">
        <v>3</v>
      </c>
      <c r="E40" s="53" t="s">
        <v>70</v>
      </c>
      <c r="F40" s="54">
        <v>194.65</v>
      </c>
      <c r="G40" s="59"/>
      <c r="H40" s="59"/>
      <c r="I40" s="60" t="s">
        <v>33</v>
      </c>
      <c r="J40" s="61">
        <f t="shared" si="0"/>
        <v>1</v>
      </c>
      <c r="K40" s="59" t="s">
        <v>34</v>
      </c>
      <c r="L40" s="59" t="s">
        <v>4</v>
      </c>
      <c r="M40" s="62"/>
      <c r="N40" s="63"/>
      <c r="O40" s="63"/>
      <c r="P40" s="64"/>
      <c r="Q40" s="63"/>
      <c r="R40" s="63"/>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55">
        <f t="shared" si="1"/>
        <v>584</v>
      </c>
      <c r="BB40" s="65">
        <f t="shared" si="2"/>
        <v>584</v>
      </c>
      <c r="BC40" s="56" t="str">
        <f t="shared" si="3"/>
        <v>INR  Five Hundred &amp; Eighty Four  Only</v>
      </c>
      <c r="HZ40" s="18"/>
      <c r="IA40" s="18">
        <v>28</v>
      </c>
      <c r="IB40" s="18" t="s">
        <v>55</v>
      </c>
      <c r="IC40" s="18" t="s">
        <v>97</v>
      </c>
      <c r="ID40" s="18">
        <v>3</v>
      </c>
      <c r="IE40" s="17" t="s">
        <v>70</v>
      </c>
    </row>
    <row r="41" spans="1:239" s="17" customFormat="1" ht="15.75">
      <c r="A41" s="26">
        <v>29</v>
      </c>
      <c r="B41" s="57" t="s">
        <v>62</v>
      </c>
      <c r="C41" s="51" t="s">
        <v>98</v>
      </c>
      <c r="D41" s="52">
        <v>1</v>
      </c>
      <c r="E41" s="53" t="s">
        <v>70</v>
      </c>
      <c r="F41" s="54">
        <v>939.06</v>
      </c>
      <c r="G41" s="59"/>
      <c r="H41" s="59"/>
      <c r="I41" s="60" t="s">
        <v>33</v>
      </c>
      <c r="J41" s="61">
        <f t="shared" si="0"/>
        <v>1</v>
      </c>
      <c r="K41" s="59" t="s">
        <v>34</v>
      </c>
      <c r="L41" s="59" t="s">
        <v>4</v>
      </c>
      <c r="M41" s="62"/>
      <c r="N41" s="63"/>
      <c r="O41" s="63"/>
      <c r="P41" s="64"/>
      <c r="Q41" s="63"/>
      <c r="R41" s="63"/>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55">
        <f t="shared" si="1"/>
        <v>939</v>
      </c>
      <c r="BB41" s="65">
        <f t="shared" si="2"/>
        <v>939</v>
      </c>
      <c r="BC41" s="56" t="str">
        <f t="shared" si="3"/>
        <v>INR  Nine Hundred &amp; Thirty Nine  Only</v>
      </c>
      <c r="HZ41" s="18"/>
      <c r="IA41" s="18">
        <v>29</v>
      </c>
      <c r="IB41" s="18" t="s">
        <v>62</v>
      </c>
      <c r="IC41" s="18" t="s">
        <v>98</v>
      </c>
      <c r="ID41" s="18">
        <v>1</v>
      </c>
      <c r="IE41" s="17" t="s">
        <v>70</v>
      </c>
    </row>
    <row r="42" spans="1:239" s="17" customFormat="1" ht="15.75">
      <c r="A42" s="26">
        <v>30</v>
      </c>
      <c r="B42" s="57" t="s">
        <v>63</v>
      </c>
      <c r="C42" s="51" t="s">
        <v>99</v>
      </c>
      <c r="D42" s="52">
        <v>1</v>
      </c>
      <c r="E42" s="53" t="s">
        <v>70</v>
      </c>
      <c r="F42" s="54">
        <v>762.82</v>
      </c>
      <c r="G42" s="59"/>
      <c r="H42" s="59"/>
      <c r="I42" s="60" t="s">
        <v>33</v>
      </c>
      <c r="J42" s="61">
        <f t="shared" si="0"/>
        <v>1</v>
      </c>
      <c r="K42" s="59" t="s">
        <v>34</v>
      </c>
      <c r="L42" s="59" t="s">
        <v>4</v>
      </c>
      <c r="M42" s="62"/>
      <c r="N42" s="63"/>
      <c r="O42" s="63"/>
      <c r="P42" s="64"/>
      <c r="Q42" s="63"/>
      <c r="R42" s="63"/>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55">
        <f t="shared" si="1"/>
        <v>763</v>
      </c>
      <c r="BB42" s="65">
        <f t="shared" si="2"/>
        <v>763</v>
      </c>
      <c r="BC42" s="56" t="str">
        <f t="shared" si="3"/>
        <v>INR  Seven Hundred &amp; Sixty Three  Only</v>
      </c>
      <c r="HZ42" s="18"/>
      <c r="IA42" s="18">
        <v>30</v>
      </c>
      <c r="IB42" s="18" t="s">
        <v>63</v>
      </c>
      <c r="IC42" s="18" t="s">
        <v>99</v>
      </c>
      <c r="ID42" s="18">
        <v>1</v>
      </c>
      <c r="IE42" s="17" t="s">
        <v>70</v>
      </c>
    </row>
    <row r="43" spans="1:239" s="17" customFormat="1" ht="15.75">
      <c r="A43" s="26">
        <v>31</v>
      </c>
      <c r="B43" s="57" t="s">
        <v>64</v>
      </c>
      <c r="C43" s="51" t="s">
        <v>100</v>
      </c>
      <c r="D43" s="52">
        <v>4</v>
      </c>
      <c r="E43" s="53" t="s">
        <v>70</v>
      </c>
      <c r="F43" s="54">
        <v>224.46</v>
      </c>
      <c r="G43" s="59"/>
      <c r="H43" s="59"/>
      <c r="I43" s="60" t="s">
        <v>33</v>
      </c>
      <c r="J43" s="61">
        <f t="shared" si="0"/>
        <v>1</v>
      </c>
      <c r="K43" s="59" t="s">
        <v>34</v>
      </c>
      <c r="L43" s="59" t="s">
        <v>4</v>
      </c>
      <c r="M43" s="62"/>
      <c r="N43" s="63"/>
      <c r="O43" s="63"/>
      <c r="P43" s="64"/>
      <c r="Q43" s="63"/>
      <c r="R43" s="63"/>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55">
        <f t="shared" si="1"/>
        <v>898</v>
      </c>
      <c r="BB43" s="65">
        <f t="shared" si="2"/>
        <v>898</v>
      </c>
      <c r="BC43" s="56" t="str">
        <f t="shared" si="3"/>
        <v>INR  Eight Hundred &amp; Ninety Eight  Only</v>
      </c>
      <c r="HZ43" s="18"/>
      <c r="IA43" s="18">
        <v>31</v>
      </c>
      <c r="IB43" s="18" t="s">
        <v>64</v>
      </c>
      <c r="IC43" s="18" t="s">
        <v>100</v>
      </c>
      <c r="ID43" s="18">
        <v>4</v>
      </c>
      <c r="IE43" s="17" t="s">
        <v>70</v>
      </c>
    </row>
    <row r="44" spans="1:239" s="17" customFormat="1" ht="15.75">
      <c r="A44" s="26">
        <v>32</v>
      </c>
      <c r="B44" s="57" t="s">
        <v>65</v>
      </c>
      <c r="C44" s="51" t="s">
        <v>101</v>
      </c>
      <c r="D44" s="52">
        <v>8</v>
      </c>
      <c r="E44" s="53" t="s">
        <v>70</v>
      </c>
      <c r="F44" s="54">
        <v>90.31</v>
      </c>
      <c r="G44" s="59"/>
      <c r="H44" s="59"/>
      <c r="I44" s="60" t="s">
        <v>33</v>
      </c>
      <c r="J44" s="61">
        <f t="shared" si="0"/>
        <v>1</v>
      </c>
      <c r="K44" s="59" t="s">
        <v>34</v>
      </c>
      <c r="L44" s="59" t="s">
        <v>4</v>
      </c>
      <c r="M44" s="62"/>
      <c r="N44" s="63"/>
      <c r="O44" s="63"/>
      <c r="P44" s="64"/>
      <c r="Q44" s="63"/>
      <c r="R44" s="63"/>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55">
        <f t="shared" si="1"/>
        <v>722</v>
      </c>
      <c r="BB44" s="65">
        <f t="shared" si="2"/>
        <v>722</v>
      </c>
      <c r="BC44" s="56" t="str">
        <f t="shared" si="3"/>
        <v>INR  Seven Hundred &amp; Twenty Two  Only</v>
      </c>
      <c r="HZ44" s="18"/>
      <c r="IA44" s="18">
        <v>32</v>
      </c>
      <c r="IB44" s="18" t="s">
        <v>65</v>
      </c>
      <c r="IC44" s="18" t="s">
        <v>101</v>
      </c>
      <c r="ID44" s="18">
        <v>8</v>
      </c>
      <c r="IE44" s="17" t="s">
        <v>70</v>
      </c>
    </row>
    <row r="45" spans="1:238" s="17" customFormat="1" ht="31.5">
      <c r="A45" s="26">
        <v>33</v>
      </c>
      <c r="B45" s="57" t="s">
        <v>118</v>
      </c>
      <c r="C45" s="51" t="s">
        <v>102</v>
      </c>
      <c r="D45" s="67"/>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70"/>
      <c r="HZ45" s="18"/>
      <c r="IA45" s="18">
        <v>33</v>
      </c>
      <c r="IB45" s="18" t="s">
        <v>118</v>
      </c>
      <c r="IC45" s="18" t="s">
        <v>102</v>
      </c>
      <c r="ID45" s="18"/>
    </row>
    <row r="46" spans="1:239" s="17" customFormat="1" ht="31.5">
      <c r="A46" s="26">
        <v>34</v>
      </c>
      <c r="B46" s="57" t="s">
        <v>119</v>
      </c>
      <c r="C46" s="51" t="s">
        <v>103</v>
      </c>
      <c r="D46" s="52">
        <v>10</v>
      </c>
      <c r="E46" s="53" t="s">
        <v>70</v>
      </c>
      <c r="F46" s="54">
        <v>315.65</v>
      </c>
      <c r="G46" s="59"/>
      <c r="H46" s="59"/>
      <c r="I46" s="60" t="s">
        <v>33</v>
      </c>
      <c r="J46" s="61">
        <f t="shared" si="0"/>
        <v>1</v>
      </c>
      <c r="K46" s="59" t="s">
        <v>34</v>
      </c>
      <c r="L46" s="59" t="s">
        <v>4</v>
      </c>
      <c r="M46" s="62"/>
      <c r="N46" s="63"/>
      <c r="O46" s="63"/>
      <c r="P46" s="64"/>
      <c r="Q46" s="63"/>
      <c r="R46" s="63"/>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55">
        <f t="shared" si="1"/>
        <v>3157</v>
      </c>
      <c r="BB46" s="65">
        <f t="shared" si="2"/>
        <v>3157</v>
      </c>
      <c r="BC46" s="56" t="str">
        <f t="shared" si="3"/>
        <v>INR  Three Thousand One Hundred &amp; Fifty Seven  Only</v>
      </c>
      <c r="HZ46" s="18"/>
      <c r="IA46" s="18">
        <v>34</v>
      </c>
      <c r="IB46" s="18" t="s">
        <v>119</v>
      </c>
      <c r="IC46" s="18" t="s">
        <v>103</v>
      </c>
      <c r="ID46" s="18">
        <v>10</v>
      </c>
      <c r="IE46" s="17" t="s">
        <v>70</v>
      </c>
    </row>
    <row r="47" spans="1:237" ht="37.5">
      <c r="A47" s="24" t="s">
        <v>35</v>
      </c>
      <c r="B47" s="29"/>
      <c r="C47" s="30"/>
      <c r="D47" s="34"/>
      <c r="E47" s="34"/>
      <c r="F47" s="34"/>
      <c r="G47" s="34"/>
      <c r="H47" s="35"/>
      <c r="I47" s="35"/>
      <c r="J47" s="35"/>
      <c r="K47" s="35"/>
      <c r="L47" s="36"/>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8">
        <f>SUM(BA13:BA46)</f>
        <v>534065</v>
      </c>
      <c r="BB47" s="39" t="e">
        <f>SUM(#REF!)</f>
        <v>#REF!</v>
      </c>
      <c r="BC47" s="40" t="str">
        <f>SpellNumber(L47,BA47)</f>
        <v>  Five Lakh Thirty Four Thousand  &amp;Sixty Five  Only</v>
      </c>
      <c r="IA47" s="3" t="s">
        <v>35</v>
      </c>
      <c r="IC47" s="3">
        <v>29911889</v>
      </c>
    </row>
    <row r="48" spans="1:237" ht="36.75" customHeight="1">
      <c r="A48" s="23" t="s">
        <v>36</v>
      </c>
      <c r="B48" s="31"/>
      <c r="C48" s="32"/>
      <c r="D48" s="41"/>
      <c r="E48" s="42" t="s">
        <v>41</v>
      </c>
      <c r="F48" s="33"/>
      <c r="G48" s="43"/>
      <c r="H48" s="44"/>
      <c r="I48" s="44"/>
      <c r="J48" s="44"/>
      <c r="K48" s="45"/>
      <c r="L48" s="46"/>
      <c r="M48" s="4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48">
        <f>IF(ISBLANK(F48),0,IF(E48="Excess (+)",ROUND(BA47+(BA47*F48),0),IF(E48="Less (-)",ROUND(BA47+(BA47*F48*(-1)),0),IF(E48="At Par",BA47,0))))</f>
        <v>0</v>
      </c>
      <c r="BB48" s="49">
        <f>ROUND(BA48,0)</f>
        <v>0</v>
      </c>
      <c r="BC48" s="50" t="str">
        <f>SpellNumber($E$2,BB48)</f>
        <v>INR Zero Only</v>
      </c>
      <c r="IA48" s="3" t="s">
        <v>36</v>
      </c>
      <c r="IC48" s="3" t="s">
        <v>48</v>
      </c>
    </row>
    <row r="49" spans="1:237" ht="33.75" customHeight="1">
      <c r="A49" s="19" t="s">
        <v>37</v>
      </c>
      <c r="B49" s="19"/>
      <c r="C49" s="71" t="str">
        <f>BC48</f>
        <v>INR Zero Only</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3"/>
      <c r="IA49" s="3" t="s">
        <v>37</v>
      </c>
      <c r="IC49" s="3" t="s">
        <v>47</v>
      </c>
    </row>
  </sheetData>
  <sheetProtection password="D850" sheet="1"/>
  <autoFilter ref="A11:BC49"/>
  <mergeCells count="16">
    <mergeCell ref="C49:BC49"/>
    <mergeCell ref="D13:BC13"/>
    <mergeCell ref="B8:BC8"/>
    <mergeCell ref="A9:BC9"/>
    <mergeCell ref="A1:L1"/>
    <mergeCell ref="A4:BC4"/>
    <mergeCell ref="A5:BC5"/>
    <mergeCell ref="A6:BC6"/>
    <mergeCell ref="A7:BC7"/>
    <mergeCell ref="D16:BC16"/>
    <mergeCell ref="D22:BC22"/>
    <mergeCell ref="D25:BC25"/>
    <mergeCell ref="D28:BC28"/>
    <mergeCell ref="D31:BC31"/>
    <mergeCell ref="D38:BC38"/>
    <mergeCell ref="D45:BC45"/>
  </mergeCells>
  <dataValidations count="20">
    <dataValidation type="list" allowBlank="1" showErrorMessage="1" sqref="E48">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list" allowBlank="1" showErrorMessage="1" sqref="K14:K15 K17:K21 K23:K24 K26:K27 K29:K30 K32:K37 K39:K44 K46">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49 L13 L14 L15 L16 L17 L18 L19 L20 L21 L22 L23 L24 L25 L26 L27 L28 L29 L30 L31 L32 L33 L34 L35 L36 L37 L38 L39 L40 L41 L42 L43 L44 L46 L45">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8">
      <formula1>IF(E48="Select",-1,IF(E48="At Par",0,0))</formula1>
      <formula2>IF(E48="Select",-1,IF(E48="At Par",0,0.99))</formula2>
    </dataValidation>
    <dataValidation type="decimal" allowBlank="1" showInputMessage="1" showErrorMessage="1" promptTitle="Rate Entry" prompt="Please enter the Basic Price in Rupees for this item. " errorTitle="Invaid Entry" error="Only Numeric Values are allowed. " sqref="G14:H15 G17:H21 G23:H24 G26:H27 G29:H30 G32:H37 G39:H44 G46:H46">
      <formula1>0</formula1>
      <formula2>999999999999999</formula2>
    </dataValidation>
    <dataValidation allowBlank="1" showInputMessage="1" showErrorMessage="1" promptTitle="Addition / Deduction" prompt="Please Choose the correct One" sqref="J14:J15 J17:J21 J23:J24 J26:J27 J29:J30 J32:J37 J39:J44 J46"/>
    <dataValidation type="list" showErrorMessage="1" sqref="I14:I15 I17:I21 I23:I24 I26:I27 I29:I30 I32:I37 I39:I44 I46">
      <formula1>"Excess(+),Less(-)"</formula1>
    </dataValidation>
    <dataValidation type="decimal" allowBlank="1" showInputMessage="1" showErrorMessage="1" promptTitle="Rate Entry" prompt="Please enter the Other Taxes2 in Rupees for this item. " errorTitle="Invaid Entry" error="Only Numeric Values are allowed. " sqref="N14:O15 N17:O21 N23:O24 N26:O27 N29:O30 N32:O37 N39:O44 N46: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21 R23:R24 R26:R27 R29:R30 R32:R37 R39:R44 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21 Q23:Q24 Q26:Q27 Q29:Q30 Q32:Q37 Q39:Q44 Q4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1 M23:M24 M26:M27 M29:M30 M32:M37 M39:M44 M46">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5 D17:D21 D23:D24 D26:D27 D29:D30 D32:D37 D39:D44 D4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5 F17:F21 F23:F24 F26:F27 F29:F30 F32:F37 F39:F44 F46">
      <formula1>0</formula1>
      <formula2>999999999999999</formula2>
    </dataValidation>
    <dataValidation allowBlank="1" showInputMessage="1" showErrorMessage="1" promptTitle="Itemcode/Make" prompt="Please enter text" sqref="C13:C46"/>
    <dataValidation type="decimal" allowBlank="1" showInputMessage="1" showErrorMessage="1" errorTitle="Invalid Entry" error="Only Numeric Values are allowed. " sqref="A13:A46">
      <formula1>0</formula1>
      <formula2>999999999999999</formula2>
    </dataValidation>
    <dataValidation type="list" allowBlank="1" showErrorMessage="1" sqref="D13 D16 D22 D25 D28 D31 D38 D45">
      <formula1>"Partial Conversion,Full Conversion"</formula1>
      <formula2>0</formula2>
    </dataValidation>
  </dataValidations>
  <printOptions/>
  <pageMargins left="0.45" right="0.2" top="0.25" bottom="0.25" header="0.511805555555556" footer="0.511805555555556"/>
  <pageSetup fitToHeight="0" fitToWidth="1" horizontalDpi="300" verticalDpi="3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82" t="s">
        <v>38</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2024-03-07T07:15:47Z</cp:lastPrinted>
  <dcterms:created xsi:type="dcterms:W3CDTF">2009-01-30T06:42:42Z</dcterms:created>
  <dcterms:modified xsi:type="dcterms:W3CDTF">2024-05-08T10:26:38Z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