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'BoQ1'!$A$11:$BC$123</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'BoQ1'!$A$1:$BC$123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<sst xmlns="http://schemas.openxmlformats.org/spreadsheetml/2006/main" count="810" uniqueCount="274">
  <si>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</si>
  <si>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</si>
  <si>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</si>
  <si>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</si>
  <si>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</si>
  <si>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</si>
  <si>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</si>
  <si>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</si>
  <si>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</si>
  <si>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</si>
  <si>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</si>
  <si>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</si>
  <si>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</si>
  <si>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</si>
  <si>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</si>
  <si>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</si>
  <si>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</si>
  <si>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</si>
  <si>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</si>
  <si>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</si>
  <si>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</si>
  <si>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</si>
  <si>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</si>
  <si>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</si>
  <si>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</si>
  <si>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</si>
  <si>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</si>
  <si>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</si>
  <si>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</si>
  <si>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</si>
  <si>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</si>
  <si>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</si>
  <si>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</si>
  <si>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</si>
  <si>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</si>
  <si>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</si>
  <si>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</si>
  <si>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</si>
  <si>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</si>
  <si>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</si>
  <si>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</si>
  <si>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</si>
  <si>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</si>
  <si>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</si>
  <si>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</si>
  <si>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</si>
  <si>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</si>
  <si>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</si>
  <si>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</si>
  <si>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</si>
  <si>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</si>
  <si>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</si>
  <si>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</si>
  <si>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</si>
  <si>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</si>
  <si>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</si>
  <si>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</si>
  <si>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</si>
  <si>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</si>
  <si>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</si>
  <si>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</si>
  <si>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</si>
  <si>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</si>
  <si>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</si>
  <si>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</si>
  <si>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</si>
  <si>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</si>
  <si>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</si>
  <si>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</si>
  <si>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</si>
  <si>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</si>
  <si>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</si>
  <si>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</si>
  <si>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</si>
  <si>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</si>
  <si>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</si>
  <si>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</si>
  <si>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</si>
  <si>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</si>
  <si>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</si>
  <si>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</si>
  <si>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</si>
  <si>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</si>
  <si>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</si>
  <si>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</si>
  <si>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</si>
  <si>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</si>
  <si>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</si>
  <si>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</si>
  <si>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</si>
  <si>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</si>
  <si>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</si>
  <si>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</si>
  <si>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</si>
  <si>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</si>
  <si>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</si>
  <si>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</si>
  <si>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</si>
  <si>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</si>
  <si>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</si>
  <si>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</si>
  <si>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</si>
  <si>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</si>
  <si>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</si>
  <si>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</si>
  <si>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</si>
  <si>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</si>
  <si>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</si>
  <si>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</si>
  <si>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</si>
  <si>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</si>
  <si>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</si>
  <si>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</si>
  <si>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</si>
  <si>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</si>
  <si>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</si>
  <si>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</si>
  <si>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</si>
  <si>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</si>
  <si>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</si>
  <si>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</si>
  <si>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</si>
  <si>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</si>
  <si>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</si>
  <si>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</si>
  <si>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</si>
  <si>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</si>
  <si>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</si>
  <si>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</si>
  <si>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</si>
  <si>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</si>
  <si>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</si>
  <si>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</si>
  <si>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</si>
  <si>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</si>
  <si>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</si>
  <si>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</si>
  <si>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</si>
  <si>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</si>
  <si>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</si>
  <si>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</si>
  <si>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</si>
  <si>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</si>
  <si>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</si>
  <si>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</si>
  <si>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</si>
  <si>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</si>
  <si>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</si>
  <si>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</si>
  <si>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</si>
  <si>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</si>
  <si>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</si>
  <si>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</si>
  <si>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</si>
  <si>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</si>
  <si>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</si>
  <si>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</si>
  <si>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</si>
  <si>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</si>
  <si>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</si>
  <si>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</si>
  <si>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</si>
  <si>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</si>
  <si>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</si>
  <si>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</si>
  <si>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</si>
  <si>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</si>
  <si>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</si>
  <si>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</si>
  <si>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</si>
  <si>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</si>
  <si>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</si>
  <si>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</si>
  <si>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</si>
  <si>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</si>
  <si>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</si>
  <si>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</si>
  <si>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</si>
  <si>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</si>
  <si>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WATER SUPPLY</t>
  </si>
  <si>
    <t>15 mm nominal bore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</si>
  <si>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</si>
  <si>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</si>
  <si>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Providing and fixing C.P. brass long body bib cock of approved quality conforming to IS standards and weighing not less than 690 gms.</t>
  </si>
  <si>
    <t>Painting with synthetic enamel paint of approved brand and manufacture of required colour to give an even shade :</t>
  </si>
  <si>
    <t>Dismantling old plaster or skirting raking out joints and cleaning the surface for plaster including disposal of rubbish to the dumping ground within 50 metres lead.</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</si>
  <si>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</si>
  <si>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</si>
  <si>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</si>
  <si>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</si>
  <si>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</si>
  <si>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CEMENT CONCRETE (CAST IN SITU)</t>
  </si>
  <si>
    <t>Providing and laying in position cement concrete of specified grade excluding the cost of centering and shuttering - All work up to plinth level :</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</si>
  <si>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</si>
  <si>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</si>
  <si>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FLOORING</t>
  </si>
  <si>
    <t>15 mm cement plaster on rough side of single or half brick wall of mix:</t>
  </si>
  <si>
    <t>1:6 (1 cement: 6 coarse sand)</t>
  </si>
  <si>
    <t>REPAIRS TO BUILDING</t>
  </si>
  <si>
    <t>Renewing glass panes, with putty and nails wherever necessary including racking out the old putty:</t>
  </si>
  <si>
    <t>Float glass panes of nominal thickness 4 mm (weight not less than 10kg/sqm)</t>
  </si>
  <si>
    <t>Dismantling doors, windows and clerestory windows (steel or wood) shutter including chowkhats, architrave, holdfasts etc. complete and stacking within 50 metres lead :</t>
  </si>
  <si>
    <t>Of area 3 sq. metres and below</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</si>
  <si>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</si>
  <si>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100 mm</t>
  </si>
  <si>
    <t>DRAINAGE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</si>
  <si>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</si>
  <si>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</si>
  <si>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</si>
  <si>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</si>
  <si>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cum</t>
  </si>
  <si>
    <t>Pipes, cables etc. exceeding 80 mm dia. but not exceeding 300 mm dia</t>
  </si>
  <si>
    <t>Surface dressing of the ground including removing vegetation and in- equalities not exceeding 15 cm deep and disposal of rubbish, lead up to 50 m and lift up to 1.5 m.</t>
  </si>
  <si>
    <t>1:2:4 (1 cement : 2 coarse sand (zone-III) derived from natural sources : 4 graded stone aggregate 20 mm nominal size derived from natural sources)</t>
  </si>
  <si>
    <t>Brick edging 7cm wide 11.4 cm deep to plinth protection with common burnt clay F.P.S. (non modular) bricks of class designation 7.5 including grouting with cement mortar 1:4 (1 cement : 4 fine sand).</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</si>
  <si>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</si>
  <si>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</si>
  <si>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</si>
  <si>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</si>
  <si>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Providing and laying non-pressure NP2 class (light duty) R.C.C. pipes with collars jointed with stiff mixture of cement mortar in the proportion of 1:2 (1 cement : 2 fine sand) including testing of joints etc. complete :</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</si>
  <si>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</si>
  <si>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</si>
  <si>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</si>
  <si>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</si>
  <si>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</si>
  <si>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Constructing brick masonry road gully chamber 50x45x60 cm with bricks in cement mortar 1:4 (1 cement : 4 coarse sand) including 500x450 mm pre-cast R.C.C. horizontal grating with frame complete as per standard design :</t>
  </si>
  <si>
    <t>Constructing brick masonry chamber for underground C.I. inspection chamber and bends with bricks in cement mortar 1:4 (1 cement : 4 coarse sand) C.I. cover with frame (light duty) 455x610 mm internal dimensions, total weight of cover with frame to be not less than 38 kg (weight of cover 23 kg and weight of frame 15 kg), R.C.C. top slab with 1:1.5:3 mix (1 cement : 1.5 fine sand : 3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t>
  </si>
  <si>
    <t>Inside dimensions 500x700 mm and 45 cm deep for pipe line with one or two inlets :</t>
  </si>
  <si>
    <t>Extra for depth beyond 45 cm of brick masonry chamber :</t>
  </si>
  <si>
    <t>For 455x610 mm size</t>
  </si>
  <si>
    <t>For 500x700 mm size</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</si>
  <si>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</si>
  <si>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</si>
  <si>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100x10 mm</t>
  </si>
  <si>
    <t>Providing and fixing aluminium handles, ISI marked, anodised (anodic coating not less than grade AC 10 as per IS : 1868) transparent or dyed to required colour or shade, with necessary screws etc. complete :</t>
  </si>
  <si>
    <t>Providing and fixing fly proof stainless steel grade 304 wire gauge, to windows and clerestory windows using wire gauge with average width of aperture 1.4 mm in both directions with wire of dia. 0.50 mm all complete.</t>
  </si>
  <si>
    <t>With 2nd class teak wood beading 62X19 mm</t>
  </si>
  <si>
    <t>18 mm cement plaster in two coats under layer 12 mm thick cement plaster 1:5 (1 cement : 5 coarse sand) and a top layer 6 mm thick cement plaster 1:3 (1 cement : 3 coarse sand) finished rough with sponge.</t>
  </si>
  <si>
    <t>6 mm cement plaster of mix :</t>
  </si>
  <si>
    <t>1:3 (1 cement : 3 fine sand)</t>
  </si>
  <si>
    <t>Neat cement punning.</t>
  </si>
  <si>
    <t>Extra for plastering exterior walls of height more than 10 m from ground level for every additional height of 3 m or part thereof.</t>
  </si>
  <si>
    <t>Finishing walls with Premium Acrylic Smooth exterior paint with Silicone additives of required shade:</t>
  </si>
  <si>
    <t>New work (Two or more coats applied @ 1.43 ltr/10 sqm over and including priming coat of exterior primer applied @ 2.20 kg/10 sqm)</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</si>
  <si>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</si>
  <si>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20 mm wide and 15 mm deep groove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</si>
  <si>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</si>
  <si>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</si>
  <si>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</si>
  <si>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</si>
  <si>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</si>
  <si>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(one or more coats applied @ 0.83 ltr/10 sqm).</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</si>
  <si>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</si>
  <si>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Hacking of CC flooring including cleaning for surface etc. complete as per direction of the Engineer-in-Charge.</t>
  </si>
  <si>
    <t>Dismantling stone slab flooring laid in cement mortar including stacking of serviceable material and disposal of unserviceable material within 50 metres lead.</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</si>
  <si>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</si>
  <si>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</si>
  <si>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</si>
  <si>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</si>
  <si>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WATER PROOFING</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</si>
  <si>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</si>
  <si>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</si>
  <si>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</si>
  <si>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</si>
  <si>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</si>
  <si>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</si>
  <si>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Repair &amp; Maintenance</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</si>
  <si>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</si>
  <si>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 xml:space="preserve">MINOR CIVIL MAINTENANCE WORK.
</t>
  </si>
  <si>
    <t xml:space="preserve">In-filling / sealing of joint between RCC plinth beam and Plinth Protection (on external side) in Ground floors by pushing in Grout RW/equivalent in paste form and coving 25 mm x 50 mm after applying a coat of Zycosil/equivalent &amp; zycoprime/equivalent solution before cement plastering of top, bottom and sides of RCC sunshade.              
</t>
  </si>
  <si>
    <t>Per / mtr</t>
  </si>
  <si>
    <t>Providing and applying fibre reinforced  elastomeric liquid waterproofing membrane with resilient acrylic polymers having Sun Reflectivity
Index (SRI) of 105 on top of the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</si>
  <si>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Name of Work: Various civil works in Old SIDBI block, Hall 5 and Hall 11 at IIT Kanpur</t>
  </si>
  <si>
    <t>NIT No:   Civil/14/05/2024-1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</si>
</sst>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bottom/>
    </border>
    <border>
      <left/>
      <right/>
      <top style="thin">
        <color indexed="8"/>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border>
    <border>
      <left/>
      <right/>
      <top style="thin">
        <color indexed="8"/>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color indexed="8"/>
      </right>
      <top style="thin">
        <color indexed="8"/>
      </top>
      <bottom style="thin">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1" xfId="56" applyFont="1" applyBorder="1" applyAlignment="1">
      <alignment horizontal="center" vertical="top" wrapText="1"/>
      <protection/>
    </xf>
    <xf numFmtId="0" fontId="7" fillId="0" borderId="13" xfId="56" applyFont="1" applyBorder="1" applyAlignment="1">
      <alignment horizontal="center" vertical="top" wrapText="1"/>
      <protection/>
    </xf>
    <xf numFmtId="0" fontId="4" fillId="0" borderId="0" xfId="56" applyFont="1" applyAlignment="1">
      <alignment vertical="top" wrapText="1"/>
      <protection/>
    </xf>
    <xf numFmtId="0" fontId="7" fillId="0" borderId="14" xfId="56" applyFont="1" applyBorder="1" applyAlignment="1">
      <alignment horizontal="center" vertical="top" wrapText="1"/>
      <protection/>
    </xf>
    <xf numFmtId="0" fontId="5" fillId="0" borderId="0" xfId="56" applyFont="1" applyAlignment="1">
      <alignment vertical="top" wrapText="1"/>
      <protection/>
    </xf>
    <xf numFmtId="0" fontId="7" fillId="0" borderId="15" xfId="59" applyFont="1" applyBorder="1" applyAlignment="1">
      <alignment horizontal="left" vertical="top"/>
      <protection/>
    </xf>
    <xf numFmtId="0" fontId="7" fillId="0" borderId="16" xfId="59" applyFont="1" applyBorder="1" applyAlignment="1">
      <alignment horizontal="left" vertical="top"/>
      <protection/>
    </xf>
    <xf numFmtId="0" fontId="19" fillId="0" borderId="17" xfId="59" applyFont="1" applyBorder="1" applyAlignment="1">
      <alignment horizontal="left" vertical="top"/>
      <protection/>
    </xf>
    <xf numFmtId="0" fontId="20" fillId="0" borderId="18" xfId="59" applyFont="1" applyBorder="1" applyAlignment="1">
      <alignment vertical="top"/>
      <protection/>
    </xf>
    <xf numFmtId="0" fontId="19" fillId="0" borderId="19" xfId="59" applyFont="1" applyBorder="1" applyAlignment="1">
      <alignment horizontal="left" vertical="top"/>
      <protection/>
    </xf>
    <xf numFmtId="0" fontId="21" fillId="0" borderId="11" xfId="56" applyFont="1" applyBorder="1" applyAlignment="1">
      <alignment vertical="top"/>
      <protection/>
    </xf>
    <xf numFmtId="10" fontId="22" fillId="33" borderId="10" xfId="67" applyNumberFormat="1" applyFont="1" applyFill="1" applyBorder="1" applyAlignment="1" applyProtection="1">
      <alignment horizontal="center" vertical="center"/>
      <protection locked="0"/>
    </xf>
    <xf numFmtId="0" fontId="20" fillId="0" borderId="0" xfId="59" applyFont="1" applyAlignment="1">
      <alignment horizontal="center" vertical="top"/>
      <protection/>
    </xf>
    <xf numFmtId="0" fontId="17" fillId="0" borderId="20" xfId="59" applyFont="1" applyBorder="1" applyAlignment="1">
      <alignment horizontal="center" vertical="top"/>
      <protection/>
    </xf>
    <xf numFmtId="0" fontId="20" fillId="0" borderId="20" xfId="59" applyFont="1" applyBorder="1" applyAlignment="1">
      <alignment horizontal="center" vertical="top"/>
      <protection/>
    </xf>
    <xf numFmtId="0" fontId="20" fillId="0" borderId="0" xfId="56" applyFont="1" applyAlignment="1">
      <alignment horizontal="center" vertical="top"/>
      <protection/>
    </xf>
    <xf numFmtId="2" fontId="17" fillId="0" borderId="21" xfId="59" applyNumberFormat="1" applyFont="1" applyBorder="1" applyAlignment="1">
      <alignment horizontal="center" vertical="top"/>
      <protection/>
    </xf>
    <xf numFmtId="0" fontId="17" fillId="0" borderId="10" xfId="59" applyFont="1" applyBorder="1" applyAlignment="1" applyProtection="1">
      <alignment horizontal="center" vertical="center" wrapText="1"/>
      <protection locked="0"/>
    </xf>
    <xf numFmtId="0" fontId="22" fillId="33" borderId="10" xfId="59" applyFont="1" applyFill="1" applyBorder="1" applyAlignment="1" applyProtection="1">
      <alignment horizontal="center" vertical="center" wrapText="1"/>
      <protection locked="0"/>
    </xf>
    <xf numFmtId="0" fontId="21" fillId="0" borderId="10" xfId="59" applyFont="1" applyBorder="1" applyAlignment="1">
      <alignment horizontal="center" vertical="top"/>
      <protection/>
    </xf>
    <xf numFmtId="0" fontId="20" fillId="0" borderId="10" xfId="56" applyFont="1" applyBorder="1" applyAlignment="1">
      <alignment horizontal="center" vertical="top"/>
      <protection/>
    </xf>
    <xf numFmtId="0" fontId="17" fillId="0" borderId="10" xfId="67" applyNumberFormat="1" applyFont="1" applyFill="1" applyBorder="1" applyAlignment="1" applyProtection="1">
      <alignment horizontal="center" vertical="center" wrapText="1"/>
      <protection locked="0"/>
    </xf>
    <xf numFmtId="0" fontId="17" fillId="0" borderId="10" xfId="59" applyFont="1" applyBorder="1" applyAlignment="1">
      <alignment horizontal="center" vertical="center" wrapText="1"/>
      <protection/>
    </xf>
    <xf numFmtId="2" fontId="17" fillId="0" borderId="22" xfId="59" applyNumberFormat="1" applyFont="1" applyBorder="1" applyAlignment="1">
      <alignment horizontal="center" vertical="top"/>
      <protection/>
    </xf>
    <xf numFmtId="2" fontId="24" fillId="0" borderId="10" xfId="56" applyNumberFormat="1" applyFont="1" applyBorder="1" applyAlignment="1" applyProtection="1">
      <alignment horizontal="center" vertical="center"/>
      <protection locked="0"/>
    </xf>
    <xf numFmtId="2" fontId="24" fillId="33" borderId="10" xfId="56" applyNumberFormat="1" applyFont="1" applyFill="1" applyBorder="1" applyAlignment="1" applyProtection="1">
      <alignment horizontal="center" vertical="center"/>
      <protection locked="0"/>
    </xf>
    <xf numFmtId="2" fontId="24" fillId="0" borderId="10" xfId="56" applyNumberFormat="1" applyFont="1" applyBorder="1" applyAlignment="1" applyProtection="1">
      <alignment horizontal="center" vertical="center" wrapText="1"/>
      <protection locked="0"/>
    </xf>
    <xf numFmtId="2" fontId="24" fillId="0" borderId="11" xfId="56" applyNumberFormat="1" applyFont="1" applyBorder="1" applyAlignment="1" applyProtection="1">
      <alignment horizontal="center" vertical="center" wrapText="1"/>
      <protection locked="0"/>
    </xf>
    <xf numFmtId="2" fontId="24" fillId="0" borderId="14" xfId="59" applyNumberFormat="1" applyFont="1" applyBorder="1" applyAlignment="1">
      <alignment horizontal="center" vertical="center"/>
      <protection/>
    </xf>
    <xf numFmtId="2" fontId="24" fillId="0" borderId="23" xfId="58" applyNumberFormat="1" applyFont="1" applyBorder="1" applyAlignment="1">
      <alignment horizontal="center" vertical="center"/>
      <protection/>
    </xf>
    <xf numFmtId="0" fontId="6" fillId="0" borderId="0" xfId="59" applyFont="1" applyFill="1" applyAlignment="1">
      <alignment horizontal="center" vertical="center"/>
      <protection/>
    </xf>
    <xf numFmtId="0" fontId="4" fillId="0" borderId="14" xfId="0" applyFont="1" applyFill="1" applyBorder="1" applyAlignment="1">
      <alignment horizontal="center" vertical="top"/>
    </xf>
    <xf numFmtId="0" fontId="23" fillId="0" borderId="14" xfId="0" applyFont="1" applyFill="1" applyBorder="1" applyAlignment="1">
      <alignment horizontal="left" vertical="center" wrapText="1"/>
    </xf>
    <xf numFmtId="0" fontId="60"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center" vertical="center" wrapText="1"/>
    </xf>
    <xf numFmtId="2" fontId="23" fillId="0" borderId="14" xfId="0" applyNumberFormat="1" applyFont="1" applyFill="1" applyBorder="1" applyAlignment="1">
      <alignment horizontal="center" vertical="center"/>
    </xf>
    <xf numFmtId="2" fontId="24" fillId="0" borderId="22" xfId="56" applyNumberFormat="1" applyFont="1" applyFill="1" applyBorder="1" applyAlignment="1" applyProtection="1">
      <alignment horizontal="center" vertical="center"/>
      <protection locked="0"/>
    </xf>
    <xf numFmtId="2" fontId="24" fillId="0" borderId="10" xfId="56" applyNumberFormat="1" applyFont="1" applyFill="1" applyBorder="1" applyAlignment="1" applyProtection="1">
      <alignment horizontal="center" vertical="center"/>
      <protection locked="0"/>
    </xf>
    <xf numFmtId="2" fontId="25" fillId="0" borderId="10" xfId="59" applyNumberFormat="1" applyFont="1" applyFill="1" applyBorder="1" applyAlignment="1">
      <alignment horizontal="center" vertical="center"/>
      <protection/>
    </xf>
    <xf numFmtId="2" fontId="25" fillId="0" borderId="10" xfId="56" applyNumberFormat="1" applyFont="1" applyFill="1" applyBorder="1" applyAlignment="1">
      <alignment horizontal="center" vertical="center"/>
      <protection/>
    </xf>
    <xf numFmtId="0" fontId="7" fillId="0" borderId="15"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7" fillId="0" borderId="10" xfId="59" applyFont="1" applyFill="1" applyBorder="1" applyAlignment="1" applyProtection="1">
      <alignment horizontal="center" vertical="center" wrapText="1"/>
      <protection locked="0"/>
    </xf>
    <xf numFmtId="2" fontId="18" fillId="0" borderId="12" xfId="59" applyNumberFormat="1" applyFont="1" applyFill="1" applyBorder="1" applyAlignment="1">
      <alignment horizontal="center" vertical="top"/>
      <protection/>
    </xf>
    <xf numFmtId="2" fontId="17" fillId="0" borderId="16" xfId="59" applyNumberFormat="1" applyFont="1" applyFill="1" applyBorder="1" applyAlignment="1">
      <alignment horizontal="center" vertical="top"/>
      <protection/>
    </xf>
    <xf numFmtId="2" fontId="0" fillId="0" borderId="0" xfId="56" applyNumberFormat="1">
      <alignment/>
      <protection/>
    </xf>
    <xf numFmtId="0" fontId="4" fillId="0" borderId="0" xfId="56" applyFont="1" applyAlignment="1">
      <alignment horizontal="left" vertical="center"/>
      <protection/>
    </xf>
    <xf numFmtId="0" fontId="7" fillId="0" borderId="10" xfId="56" applyFont="1" applyBorder="1" applyAlignment="1">
      <alignment horizontal="left" vertical="top" wrapText="1"/>
      <protection/>
    </xf>
    <xf numFmtId="0" fontId="13" fillId="0" borderId="10" xfId="59" applyFont="1" applyBorder="1" applyAlignment="1">
      <alignment horizontal="left" vertical="top" wrapText="1"/>
      <protection/>
    </xf>
    <xf numFmtId="0" fontId="7" fillId="0" borderId="14" xfId="56" applyFont="1" applyBorder="1" applyAlignment="1">
      <alignment horizontal="left" vertical="top" wrapText="1"/>
      <protection/>
    </xf>
    <xf numFmtId="0" fontId="25" fillId="0" borderId="14" xfId="59" applyFont="1" applyBorder="1" applyAlignment="1">
      <alignment horizontal="left" vertical="center" wrapText="1"/>
      <protection/>
    </xf>
    <xf numFmtId="0" fontId="20" fillId="0" borderId="24" xfId="59" applyFont="1" applyBorder="1" applyAlignment="1">
      <alignment horizontal="left" vertical="top" wrapText="1"/>
      <protection/>
    </xf>
    <xf numFmtId="0" fontId="20" fillId="0" borderId="12" xfId="59" applyFont="1" applyBorder="1" applyAlignment="1">
      <alignment horizontal="left" vertical="top" wrapText="1"/>
      <protection/>
    </xf>
    <xf numFmtId="0" fontId="0" fillId="0" borderId="0" xfId="56" applyAlignment="1">
      <alignment horizontal="left"/>
      <protection/>
    </xf>
    <xf numFmtId="0" fontId="7" fillId="0" borderId="25" xfId="56" applyFont="1" applyFill="1" applyBorder="1" applyAlignment="1">
      <alignment horizontal="center" vertical="top"/>
      <protection/>
    </xf>
    <xf numFmtId="0" fontId="7" fillId="0" borderId="26" xfId="56" applyFont="1" applyFill="1" applyBorder="1" applyAlignment="1">
      <alignment horizontal="center" vertical="top"/>
      <protection/>
    </xf>
    <xf numFmtId="0" fontId="7" fillId="0" borderId="26" xfId="56" applyFont="1" applyBorder="1" applyAlignment="1">
      <alignment horizontal="center" vertical="top"/>
      <protection/>
    </xf>
    <xf numFmtId="0" fontId="7" fillId="0" borderId="27" xfId="56" applyFont="1" applyBorder="1" applyAlignment="1">
      <alignment horizontal="center" vertical="top"/>
      <protection/>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14" fillId="0" borderId="15" xfId="59" applyFont="1" applyBorder="1" applyAlignment="1">
      <alignment horizontal="center" vertical="top" wrapText="1"/>
      <protection/>
    </xf>
    <xf numFmtId="0" fontId="14" fillId="0" borderId="19" xfId="59" applyFont="1" applyBorder="1" applyAlignment="1">
      <alignment horizontal="center" vertical="top" wrapText="1"/>
      <protection/>
    </xf>
    <xf numFmtId="0" fontId="14" fillId="0" borderId="28"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Font="1" applyFill="1" applyBorder="1" applyAlignment="1" applyProtection="1">
      <alignment horizontal="center" wrapText="1"/>
      <protection locked="0"/>
    </xf>
    <xf numFmtId="0" fontId="10" fillId="0" borderId="20" xfId="56" applyFont="1" applyBorder="1" applyAlignment="1" applyProtection="1">
      <alignment horizontal="center" wrapText="1"/>
      <protection locked="0"/>
    </xf>
    <xf numFmtId="0" fontId="7" fillId="33" borderId="12" xfId="59" applyFont="1" applyFill="1" applyBorder="1" applyAlignment="1" applyProtection="1">
      <alignment horizontal="left" vertical="top"/>
      <protection locked="0"/>
    </xf>
    <xf numFmtId="0" fontId="15"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2343150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admin\Desktop\DJAC%2009.08.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23"/>
  <sheetViews>
    <sheetView showGridLines="0" zoomScale="79" zoomScaleNormal="79" zoomScalePageLayoutView="0" workbookViewId="0" topLeftCell="A1">
      <selection activeCell="B16" sqref="B16"/>
    </sheetView>
  </sheetViews>
  <sheetFormatPr defaultColWidth="9.140625" defaultRowHeight="15"/>
  <cols>
    <col min="1" max="1" width="12.140625" style="1" customWidth="1"/>
    <col min="2" max="2" width="84.28125" style="1" customWidth="1"/>
    <col min="3" max="3" width="5.0039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74" customWidth="1"/>
    <col min="56" max="57" width="9.140625" style="1" customWidth="1"/>
    <col min="58" max="58" width="12.28125" style="1" bestFit="1" customWidth="1"/>
    <col min="59" max="59" width="11.00390625" style="1" bestFit="1" customWidth="1"/>
    <col min="60" max="233" width="9.140625" style="1" customWidth="1"/>
    <col min="234" max="238" width="9.140625" style="3" customWidth="1"/>
    <col min="239" max="16384" width="9.140625" style="1" customWidth="1"/>
  </cols>
  <sheetData>
    <row r="1" spans="1:238" s="4" customFormat="1" ht="27" customHeight="1">
      <c r="A1" s="84" t="str">
        <f>B2&amp;" BoQ"</f>
        <v>Percentage BoQ</v>
      </c>
      <c r="B1" s="84"/>
      <c r="C1" s="84"/>
      <c r="D1" s="84"/>
      <c r="E1" s="84"/>
      <c r="F1" s="84"/>
      <c r="G1" s="84"/>
      <c r="H1" s="84"/>
      <c r="I1" s="84"/>
      <c r="J1" s="84"/>
      <c r="K1" s="84"/>
      <c r="L1" s="84"/>
      <c r="O1" s="5"/>
      <c r="P1" s="5"/>
      <c r="Q1" s="6"/>
      <c r="BC1" s="67"/>
      <c r="HZ1" s="6"/>
      <c r="IA1" s="6"/>
      <c r="IB1" s="6"/>
      <c r="IC1" s="6"/>
      <c r="ID1" s="6"/>
    </row>
    <row r="2" spans="1:55" s="4" customFormat="1" ht="25.5" customHeight="1" hidden="1">
      <c r="A2" s="7" t="s">
        <v>0</v>
      </c>
      <c r="B2" s="7" t="s">
        <v>1</v>
      </c>
      <c r="C2" s="7" t="s">
        <v>2</v>
      </c>
      <c r="D2" s="50" t="s">
        <v>3</v>
      </c>
      <c r="E2" s="7" t="s">
        <v>4</v>
      </c>
      <c r="J2" s="8"/>
      <c r="K2" s="8"/>
      <c r="L2" s="8"/>
      <c r="O2" s="5"/>
      <c r="P2" s="5"/>
      <c r="Q2" s="6"/>
      <c r="BC2" s="67"/>
    </row>
    <row r="3" spans="1:238" s="4" customFormat="1" ht="30" customHeight="1" hidden="1">
      <c r="A3" s="4" t="s">
        <v>5</v>
      </c>
      <c r="C3" s="4" t="s">
        <v>6</v>
      </c>
      <c r="BC3" s="67"/>
      <c r="HZ3" s="6"/>
      <c r="IA3" s="6"/>
      <c r="IB3" s="6"/>
      <c r="IC3" s="6"/>
      <c r="ID3" s="6"/>
    </row>
    <row r="4" spans="1:238" s="9" customFormat="1" ht="30.75" customHeight="1">
      <c r="A4" s="85" t="s">
        <v>107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HZ4" s="10"/>
      <c r="IA4" s="10"/>
      <c r="IB4" s="10"/>
      <c r="IC4" s="10"/>
      <c r="ID4" s="10"/>
    </row>
    <row r="5" spans="1:238" s="9" customFormat="1" ht="38.25" customHeight="1">
      <c r="A5" s="85" t="s">
        <v>272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HZ5" s="10"/>
      <c r="IA5" s="10"/>
      <c r="IB5" s="10"/>
      <c r="IC5" s="10"/>
      <c r="ID5" s="10"/>
    </row>
    <row r="6" spans="1:238" s="9" customFormat="1" ht="30.75" customHeight="1">
      <c r="A6" s="85" t="s">
        <v>273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HZ6" s="10"/>
      <c r="IA6" s="10"/>
      <c r="IB6" s="10"/>
      <c r="IC6" s="10"/>
      <c r="ID6" s="10"/>
    </row>
    <row r="7" spans="1:238" s="9" customFormat="1" ht="29.25" customHeight="1" hidden="1">
      <c r="A7" s="87"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HZ7" s="10"/>
      <c r="IA7" s="10"/>
      <c r="IB7" s="10"/>
      <c r="IC7" s="10"/>
      <c r="ID7" s="10"/>
    </row>
    <row r="8" spans="1:238" s="11" customFormat="1" ht="93.75" customHeight="1">
      <c r="A8" s="61" t="s">
        <v>40</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HZ8" s="5"/>
      <c r="IA8" s="5"/>
      <c r="IB8" s="5"/>
      <c r="IC8" s="5"/>
      <c r="ID8" s="5"/>
    </row>
    <row r="9" spans="1:238" s="4" customFormat="1" ht="61.5" customHeight="1">
      <c r="A9" s="79"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HZ9" s="6"/>
      <c r="IA9" s="6"/>
      <c r="IB9" s="6"/>
      <c r="IC9" s="6"/>
      <c r="ID9" s="6"/>
    </row>
    <row r="10" spans="1:238" s="13" customFormat="1" ht="18.75" customHeight="1">
      <c r="A10" s="62"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68" t="s">
        <v>10</v>
      </c>
      <c r="HZ10" s="14"/>
      <c r="IA10" s="14"/>
      <c r="IB10" s="14"/>
      <c r="IC10" s="14"/>
      <c r="ID10" s="14"/>
    </row>
    <row r="11" spans="1:238" s="13" customFormat="1" ht="67.5" customHeight="1">
      <c r="A11" s="62"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69" t="s">
        <v>33</v>
      </c>
      <c r="HZ11" s="14"/>
      <c r="IA11" s="14"/>
      <c r="IB11" s="14"/>
      <c r="IC11" s="14"/>
      <c r="ID11" s="14"/>
    </row>
    <row r="12" spans="1:238" s="13" customFormat="1" ht="15">
      <c r="A12" s="62">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70">
        <v>8</v>
      </c>
      <c r="HZ12" s="14"/>
      <c r="IA12" s="14"/>
      <c r="IB12" s="14"/>
      <c r="IC12" s="14"/>
      <c r="ID12" s="14"/>
    </row>
    <row r="13" spans="1:238" s="17" customFormat="1" ht="15.75">
      <c r="A13" s="51">
        <v>1</v>
      </c>
      <c r="B13" s="52" t="s">
        <v>186</v>
      </c>
      <c r="C13" s="53" t="s">
        <v>43</v>
      </c>
      <c r="D13" s="75"/>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HV13" s="17">
        <v>1.01</v>
      </c>
      <c r="HW13" s="17" t="s">
        <v>83</v>
      </c>
      <c r="HX13" s="17" t="s">
        <v>43</v>
      </c>
      <c r="HZ13" s="18"/>
      <c r="IA13" s="18">
        <v>1</v>
      </c>
      <c r="IB13" s="18" t="s">
        <v>186</v>
      </c>
      <c r="IC13" s="18" t="s">
        <v>43</v>
      </c>
      <c r="ID13" s="18"/>
    </row>
    <row r="14" spans="1:238" s="17" customFormat="1" ht="63">
      <c r="A14" s="51">
        <v>2</v>
      </c>
      <c r="B14" s="52" t="s">
        <v>187</v>
      </c>
      <c r="C14" s="53" t="s">
        <v>44</v>
      </c>
      <c r="D14" s="75"/>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HV14" s="17">
        <v>1.02</v>
      </c>
      <c r="HW14" s="17" t="s">
        <v>84</v>
      </c>
      <c r="HX14" s="17" t="s">
        <v>44</v>
      </c>
      <c r="HZ14" s="18"/>
      <c r="IA14" s="18">
        <v>2</v>
      </c>
      <c r="IB14" s="18" t="s">
        <v>187</v>
      </c>
      <c r="IC14" s="18" t="s">
        <v>44</v>
      </c>
      <c r="ID14" s="18"/>
    </row>
    <row r="15" spans="1:239" s="17" customFormat="1" ht="26.25" customHeight="1">
      <c r="A15" s="51">
        <v>3</v>
      </c>
      <c r="B15" s="52" t="s">
        <v>188</v>
      </c>
      <c r="C15" s="53" t="s">
        <v>45</v>
      </c>
      <c r="D15" s="54">
        <v>14.8</v>
      </c>
      <c r="E15" s="55" t="s">
        <v>210</v>
      </c>
      <c r="F15" s="56">
        <v>251.51</v>
      </c>
      <c r="G15" s="57"/>
      <c r="H15" s="58"/>
      <c r="I15" s="59" t="s">
        <v>34</v>
      </c>
      <c r="J15" s="60">
        <f>IF(I15="Less(-)",-1,1)</f>
        <v>1</v>
      </c>
      <c r="K15" s="58" t="s">
        <v>35</v>
      </c>
      <c r="L15" s="58" t="s">
        <v>4</v>
      </c>
      <c r="M15" s="45"/>
      <c r="N15" s="44"/>
      <c r="O15" s="44"/>
      <c r="P15" s="46"/>
      <c r="Q15" s="44"/>
      <c r="R15" s="4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7"/>
      <c r="BA15" s="48">
        <f>ROUND(total_amount_ba($B$2,$D$2,D15,F15,J15,K15,M15),0)</f>
        <v>3722</v>
      </c>
      <c r="BB15" s="49">
        <f>BA15+SUM(N15:AZ15)</f>
        <v>3722</v>
      </c>
      <c r="BC15" s="71" t="str">
        <f>SpellNumber(L15,BB15)</f>
        <v>INR  Three Thousand Seven Hundred &amp; Twenty Two  Only</v>
      </c>
      <c r="HV15" s="17">
        <v>1.03</v>
      </c>
      <c r="HW15" s="17" t="s">
        <v>85</v>
      </c>
      <c r="HX15" s="17" t="s">
        <v>45</v>
      </c>
      <c r="HZ15" s="18"/>
      <c r="IA15" s="18">
        <v>3</v>
      </c>
      <c r="IB15" s="18" t="s">
        <v>188</v>
      </c>
      <c r="IC15" s="18" t="s">
        <v>45</v>
      </c>
      <c r="ID15" s="18">
        <v>14.8</v>
      </c>
      <c r="IE15" s="17" t="s">
        <v>210</v>
      </c>
    </row>
    <row r="16" spans="1:238" s="17" customFormat="1" ht="93.75" customHeight="1">
      <c r="A16" s="51">
        <v>4</v>
      </c>
      <c r="B16" s="52" t="s">
        <v>189</v>
      </c>
      <c r="C16" s="53" t="s">
        <v>53</v>
      </c>
      <c r="D16" s="75"/>
      <c r="E16" s="76"/>
      <c r="F16" s="76"/>
      <c r="G16" s="76"/>
      <c r="H16" s="76"/>
      <c r="I16" s="76"/>
      <c r="J16" s="76"/>
      <c r="K16" s="76"/>
      <c r="L16" s="76"/>
      <c r="M16" s="76"/>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8"/>
      <c r="HV16" s="17">
        <v>1.04</v>
      </c>
      <c r="HW16" s="17" t="s">
        <v>86</v>
      </c>
      <c r="HX16" s="17" t="s">
        <v>53</v>
      </c>
      <c r="HZ16" s="18"/>
      <c r="IA16" s="18">
        <v>4</v>
      </c>
      <c r="IB16" s="18" t="s">
        <v>189</v>
      </c>
      <c r="IC16" s="18" t="s">
        <v>53</v>
      </c>
      <c r="ID16" s="18"/>
    </row>
    <row r="17" spans="1:238" s="17" customFormat="1" ht="15.75">
      <c r="A17" s="51">
        <v>5</v>
      </c>
      <c r="B17" s="52" t="s">
        <v>190</v>
      </c>
      <c r="C17" s="53" t="s">
        <v>46</v>
      </c>
      <c r="D17" s="75"/>
      <c r="E17" s="76"/>
      <c r="F17" s="76"/>
      <c r="G17" s="76"/>
      <c r="H17" s="76"/>
      <c r="I17" s="76"/>
      <c r="J17" s="76"/>
      <c r="K17" s="76"/>
      <c r="L17" s="76"/>
      <c r="M17" s="76"/>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HV17" s="17">
        <v>1.05</v>
      </c>
      <c r="HW17" s="17" t="s">
        <v>91</v>
      </c>
      <c r="HX17" s="17" t="s">
        <v>46</v>
      </c>
      <c r="HZ17" s="18"/>
      <c r="IA17" s="18">
        <v>5</v>
      </c>
      <c r="IB17" s="18" t="s">
        <v>190</v>
      </c>
      <c r="IC17" s="18" t="s">
        <v>46</v>
      </c>
      <c r="ID17" s="18"/>
    </row>
    <row r="18" spans="1:239" s="17" customFormat="1" ht="27" customHeight="1">
      <c r="A18" s="51">
        <v>6</v>
      </c>
      <c r="B18" s="52" t="s">
        <v>211</v>
      </c>
      <c r="C18" s="53" t="s">
        <v>54</v>
      </c>
      <c r="D18" s="54">
        <v>214</v>
      </c>
      <c r="E18" s="55" t="s">
        <v>137</v>
      </c>
      <c r="F18" s="56">
        <v>365.94</v>
      </c>
      <c r="G18" s="57"/>
      <c r="H18" s="58"/>
      <c r="I18" s="59" t="s">
        <v>34</v>
      </c>
      <c r="J18" s="60">
        <f>IF(I18="Less(-)",-1,1)</f>
        <v>1</v>
      </c>
      <c r="K18" s="58" t="s">
        <v>35</v>
      </c>
      <c r="L18" s="58" t="s">
        <v>4</v>
      </c>
      <c r="M18" s="45"/>
      <c r="N18" s="44"/>
      <c r="O18" s="44"/>
      <c r="P18" s="46"/>
      <c r="Q18" s="44"/>
      <c r="R18" s="4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7"/>
      <c r="BA18" s="48">
        <f>ROUND(total_amount_ba($B$2,$D$2,D18,F18,J18,K18,M18),0)</f>
        <v>78311</v>
      </c>
      <c r="BB18" s="49">
        <f>BA18+SUM(N18:AZ18)</f>
        <v>78311</v>
      </c>
      <c r="BC18" s="71" t="str">
        <f>SpellNumber(L18,BB18)</f>
        <v>INR  Seventy Eight Thousand Three Hundred &amp; Eleven  Only</v>
      </c>
      <c r="HV18" s="17">
        <v>1.06</v>
      </c>
      <c r="HW18" s="17" t="s">
        <v>87</v>
      </c>
      <c r="HX18" s="17" t="s">
        <v>54</v>
      </c>
      <c r="HZ18" s="18"/>
      <c r="IA18" s="18">
        <v>6</v>
      </c>
      <c r="IB18" s="18" t="s">
        <v>211</v>
      </c>
      <c r="IC18" s="18" t="s">
        <v>54</v>
      </c>
      <c r="ID18" s="18">
        <v>214</v>
      </c>
      <c r="IE18" s="17" t="s">
        <v>137</v>
      </c>
    </row>
    <row r="19" spans="1:238" s="17" customFormat="1" ht="57.75" customHeight="1">
      <c r="A19" s="51">
        <v>7</v>
      </c>
      <c r="B19" s="52" t="s">
        <v>212</v>
      </c>
      <c r="C19" s="53" t="s">
        <v>55</v>
      </c>
      <c r="D19" s="75"/>
      <c r="E19" s="76"/>
      <c r="F19" s="76"/>
      <c r="G19" s="76"/>
      <c r="H19" s="76"/>
      <c r="I19" s="76"/>
      <c r="J19" s="76"/>
      <c r="K19" s="76"/>
      <c r="L19" s="76"/>
      <c r="M19" s="76"/>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8"/>
      <c r="HZ19" s="18"/>
      <c r="IA19" s="18">
        <v>7</v>
      </c>
      <c r="IB19" s="18" t="s">
        <v>212</v>
      </c>
      <c r="IC19" s="18" t="s">
        <v>55</v>
      </c>
      <c r="ID19" s="18"/>
    </row>
    <row r="20" spans="1:239" s="17" customFormat="1" ht="23.25" customHeight="1">
      <c r="A20" s="51">
        <v>8</v>
      </c>
      <c r="B20" s="52" t="s">
        <v>190</v>
      </c>
      <c r="C20" s="53" t="s">
        <v>47</v>
      </c>
      <c r="D20" s="54">
        <v>421</v>
      </c>
      <c r="E20" s="55" t="s">
        <v>136</v>
      </c>
      <c r="F20" s="56">
        <v>24.68</v>
      </c>
      <c r="G20" s="57"/>
      <c r="H20" s="58"/>
      <c r="I20" s="59" t="s">
        <v>34</v>
      </c>
      <c r="J20" s="60">
        <f>IF(I20="Less(-)",-1,1)</f>
        <v>1</v>
      </c>
      <c r="K20" s="58" t="s">
        <v>35</v>
      </c>
      <c r="L20" s="58" t="s">
        <v>4</v>
      </c>
      <c r="M20" s="45"/>
      <c r="N20" s="44"/>
      <c r="O20" s="44"/>
      <c r="P20" s="46"/>
      <c r="Q20" s="44"/>
      <c r="R20" s="4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7"/>
      <c r="BA20" s="48">
        <f>ROUND(total_amount_ba($B$2,$D$2,D20,F20,J20,K20,M20),0)</f>
        <v>10390</v>
      </c>
      <c r="BB20" s="49">
        <f>BA20+SUM(N20:AZ20)</f>
        <v>10390</v>
      </c>
      <c r="BC20" s="71" t="str">
        <f>SpellNumber(L20,BB20)</f>
        <v>INR  Ten Thousand Three Hundred &amp; Ninety  Only</v>
      </c>
      <c r="HZ20" s="18"/>
      <c r="IA20" s="18">
        <v>8</v>
      </c>
      <c r="IB20" s="18" t="s">
        <v>190</v>
      </c>
      <c r="IC20" s="18" t="s">
        <v>47</v>
      </c>
      <c r="ID20" s="18">
        <v>421</v>
      </c>
      <c r="IE20" s="17" t="s">
        <v>136</v>
      </c>
    </row>
    <row r="21" spans="1:238" s="17" customFormat="1" ht="25.5" customHeight="1">
      <c r="A21" s="51">
        <v>9</v>
      </c>
      <c r="B21" s="52" t="s">
        <v>191</v>
      </c>
      <c r="C21" s="53" t="s">
        <v>56</v>
      </c>
      <c r="D21" s="75"/>
      <c r="E21" s="76"/>
      <c r="F21" s="76"/>
      <c r="G21" s="76"/>
      <c r="H21" s="76"/>
      <c r="I21" s="76"/>
      <c r="J21" s="76"/>
      <c r="K21" s="76"/>
      <c r="L21" s="76"/>
      <c r="M21" s="76"/>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8"/>
      <c r="HZ21" s="18"/>
      <c r="IA21" s="18">
        <v>9</v>
      </c>
      <c r="IB21" s="18" t="s">
        <v>191</v>
      </c>
      <c r="IC21" s="18" t="s">
        <v>56</v>
      </c>
      <c r="ID21" s="18"/>
    </row>
    <row r="22" spans="1:238" s="17" customFormat="1" ht="57.75" customHeight="1">
      <c r="A22" s="51">
        <v>10</v>
      </c>
      <c r="B22" s="52" t="s">
        <v>192</v>
      </c>
      <c r="C22" s="53" t="s">
        <v>48</v>
      </c>
      <c r="D22" s="75"/>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HZ22" s="18"/>
      <c r="IA22" s="18">
        <v>10</v>
      </c>
      <c r="IB22" s="18" t="s">
        <v>192</v>
      </c>
      <c r="IC22" s="18" t="s">
        <v>48</v>
      </c>
      <c r="ID22" s="18"/>
    </row>
    <row r="23" spans="1:239" s="17" customFormat="1" ht="57.75" customHeight="1">
      <c r="A23" s="51">
        <v>11</v>
      </c>
      <c r="B23" s="52" t="s">
        <v>213</v>
      </c>
      <c r="C23" s="53" t="s">
        <v>57</v>
      </c>
      <c r="D23" s="54">
        <v>0.4</v>
      </c>
      <c r="E23" s="55" t="s">
        <v>210</v>
      </c>
      <c r="F23" s="56">
        <v>6457.83</v>
      </c>
      <c r="G23" s="57"/>
      <c r="H23" s="58"/>
      <c r="I23" s="59" t="s">
        <v>34</v>
      </c>
      <c r="J23" s="60">
        <f>IF(I23="Less(-)",-1,1)</f>
        <v>1</v>
      </c>
      <c r="K23" s="58" t="s">
        <v>35</v>
      </c>
      <c r="L23" s="58" t="s">
        <v>4</v>
      </c>
      <c r="M23" s="45"/>
      <c r="N23" s="44"/>
      <c r="O23" s="44"/>
      <c r="P23" s="46"/>
      <c r="Q23" s="44"/>
      <c r="R23" s="4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7"/>
      <c r="BA23" s="48">
        <f>ROUND(total_amount_ba($B$2,$D$2,D23,F23,J23,K23,M23),0)</f>
        <v>2583</v>
      </c>
      <c r="BB23" s="49">
        <f>BA23+SUM(N23:AZ23)</f>
        <v>2583</v>
      </c>
      <c r="BC23" s="71" t="str">
        <f>SpellNumber(L23,BB23)</f>
        <v>INR  Two Thousand Five Hundred &amp; Eighty Three  Only</v>
      </c>
      <c r="HZ23" s="18"/>
      <c r="IA23" s="18">
        <v>11</v>
      </c>
      <c r="IB23" s="18" t="s">
        <v>213</v>
      </c>
      <c r="IC23" s="18" t="s">
        <v>57</v>
      </c>
      <c r="ID23" s="18">
        <v>0.4</v>
      </c>
      <c r="IE23" s="17" t="s">
        <v>210</v>
      </c>
    </row>
    <row r="24" spans="1:239" s="17" customFormat="1" ht="93.75" customHeight="1">
      <c r="A24" s="51">
        <v>12</v>
      </c>
      <c r="B24" s="52" t="s">
        <v>193</v>
      </c>
      <c r="C24" s="53" t="s">
        <v>58</v>
      </c>
      <c r="D24" s="54">
        <v>283</v>
      </c>
      <c r="E24" s="55" t="s">
        <v>136</v>
      </c>
      <c r="F24" s="56">
        <v>597.68</v>
      </c>
      <c r="G24" s="57"/>
      <c r="H24" s="58"/>
      <c r="I24" s="59" t="s">
        <v>34</v>
      </c>
      <c r="J24" s="60">
        <f>IF(I24="Less(-)",-1,1)</f>
        <v>1</v>
      </c>
      <c r="K24" s="58" t="s">
        <v>35</v>
      </c>
      <c r="L24" s="58" t="s">
        <v>4</v>
      </c>
      <c r="M24" s="45"/>
      <c r="N24" s="44"/>
      <c r="O24" s="44"/>
      <c r="P24" s="46"/>
      <c r="Q24" s="44"/>
      <c r="R24" s="4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7"/>
      <c r="BA24" s="48">
        <f>ROUND(total_amount_ba($B$2,$D$2,D24,F24,J24,K24,M24),0)</f>
        <v>169143</v>
      </c>
      <c r="BB24" s="49">
        <f>BA24+SUM(N24:AZ24)</f>
        <v>169143</v>
      </c>
      <c r="BC24" s="71" t="str">
        <f>SpellNumber(L24,BB24)</f>
        <v>INR  One Lakh Sixty Nine Thousand One Hundred &amp; Forty Three  Only</v>
      </c>
      <c r="HZ24" s="18"/>
      <c r="IA24" s="18">
        <v>12</v>
      </c>
      <c r="IB24" s="18" t="s">
        <v>193</v>
      </c>
      <c r="IC24" s="18" t="s">
        <v>58</v>
      </c>
      <c r="ID24" s="18">
        <v>283</v>
      </c>
      <c r="IE24" s="17" t="s">
        <v>136</v>
      </c>
    </row>
    <row r="25" spans="1:238" s="17" customFormat="1" ht="32.25" customHeight="1">
      <c r="A25" s="51">
        <v>13</v>
      </c>
      <c r="B25" s="52" t="s">
        <v>194</v>
      </c>
      <c r="C25" s="53" t="s">
        <v>59</v>
      </c>
      <c r="D25" s="75"/>
      <c r="E25" s="76"/>
      <c r="F25" s="76"/>
      <c r="G25" s="76"/>
      <c r="H25" s="76"/>
      <c r="I25" s="76"/>
      <c r="J25" s="76"/>
      <c r="K25" s="76"/>
      <c r="L25" s="76"/>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HZ25" s="18"/>
      <c r="IA25" s="18">
        <v>13</v>
      </c>
      <c r="IB25" s="18" t="s">
        <v>194</v>
      </c>
      <c r="IC25" s="18" t="s">
        <v>59</v>
      </c>
      <c r="ID25" s="18"/>
    </row>
    <row r="26" spans="1:239" s="17" customFormat="1" ht="57.75" customHeight="1">
      <c r="A26" s="51">
        <v>14</v>
      </c>
      <c r="B26" s="52" t="s">
        <v>214</v>
      </c>
      <c r="C26" s="53" t="s">
        <v>60</v>
      </c>
      <c r="D26" s="54">
        <v>405</v>
      </c>
      <c r="E26" s="55" t="s">
        <v>137</v>
      </c>
      <c r="F26" s="56">
        <v>48.93</v>
      </c>
      <c r="G26" s="57"/>
      <c r="H26" s="58"/>
      <c r="I26" s="59" t="s">
        <v>34</v>
      </c>
      <c r="J26" s="60">
        <f>IF(I26="Less(-)",-1,1)</f>
        <v>1</v>
      </c>
      <c r="K26" s="58" t="s">
        <v>35</v>
      </c>
      <c r="L26" s="58" t="s">
        <v>4</v>
      </c>
      <c r="M26" s="45"/>
      <c r="N26" s="44"/>
      <c r="O26" s="44"/>
      <c r="P26" s="46"/>
      <c r="Q26" s="44"/>
      <c r="R26" s="4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7"/>
      <c r="BA26" s="48">
        <f>ROUND(total_amount_ba($B$2,$D$2,D26,F26,J26,K26,M26),0)</f>
        <v>19817</v>
      </c>
      <c r="BB26" s="49">
        <f>BA26+SUM(N26:AZ26)</f>
        <v>19817</v>
      </c>
      <c r="BC26" s="71" t="str">
        <f>SpellNumber(L26,BB26)</f>
        <v>INR  Nineteen Thousand Eight Hundred &amp; Seventeen  Only</v>
      </c>
      <c r="HZ26" s="18"/>
      <c r="IA26" s="18">
        <v>14</v>
      </c>
      <c r="IB26" s="18" t="s">
        <v>214</v>
      </c>
      <c r="IC26" s="18" t="s">
        <v>60</v>
      </c>
      <c r="ID26" s="18">
        <v>405</v>
      </c>
      <c r="IE26" s="17" t="s">
        <v>137</v>
      </c>
    </row>
    <row r="27" spans="1:238" s="17" customFormat="1" ht="34.5" customHeight="1">
      <c r="A27" s="51">
        <v>15</v>
      </c>
      <c r="B27" s="52" t="s">
        <v>195</v>
      </c>
      <c r="C27" s="53" t="s">
        <v>61</v>
      </c>
      <c r="D27" s="75"/>
      <c r="E27" s="76"/>
      <c r="F27" s="76"/>
      <c r="G27" s="76"/>
      <c r="H27" s="76"/>
      <c r="I27" s="76"/>
      <c r="J27" s="76"/>
      <c r="K27" s="76"/>
      <c r="L27" s="76"/>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8"/>
      <c r="HZ27" s="18"/>
      <c r="IA27" s="18">
        <v>15</v>
      </c>
      <c r="IB27" s="18" t="s">
        <v>195</v>
      </c>
      <c r="IC27" s="18" t="s">
        <v>61</v>
      </c>
      <c r="ID27" s="18"/>
    </row>
    <row r="28" spans="1:238" s="17" customFormat="1" ht="67.5" customHeight="1">
      <c r="A28" s="51">
        <v>16</v>
      </c>
      <c r="B28" s="52" t="s">
        <v>215</v>
      </c>
      <c r="C28" s="53" t="s">
        <v>62</v>
      </c>
      <c r="D28" s="75"/>
      <c r="E28" s="76"/>
      <c r="F28" s="76"/>
      <c r="G28" s="76"/>
      <c r="H28" s="76"/>
      <c r="I28" s="76"/>
      <c r="J28" s="76"/>
      <c r="K28" s="76"/>
      <c r="L28" s="76"/>
      <c r="M28" s="76"/>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HZ28" s="18"/>
      <c r="IA28" s="18">
        <v>16</v>
      </c>
      <c r="IB28" s="18" t="s">
        <v>215</v>
      </c>
      <c r="IC28" s="18" t="s">
        <v>62</v>
      </c>
      <c r="ID28" s="18"/>
    </row>
    <row r="29" spans="1:239" s="17" customFormat="1" ht="33.75" customHeight="1">
      <c r="A29" s="51">
        <v>17</v>
      </c>
      <c r="B29" s="52" t="s">
        <v>216</v>
      </c>
      <c r="C29" s="53" t="s">
        <v>63</v>
      </c>
      <c r="D29" s="54">
        <v>17</v>
      </c>
      <c r="E29" s="55" t="s">
        <v>136</v>
      </c>
      <c r="F29" s="56">
        <v>1496.36</v>
      </c>
      <c r="G29" s="57"/>
      <c r="H29" s="58"/>
      <c r="I29" s="59" t="s">
        <v>34</v>
      </c>
      <c r="J29" s="60">
        <f>IF(I29="Less(-)",-1,1)</f>
        <v>1</v>
      </c>
      <c r="K29" s="58" t="s">
        <v>35</v>
      </c>
      <c r="L29" s="58" t="s">
        <v>4</v>
      </c>
      <c r="M29" s="45"/>
      <c r="N29" s="44"/>
      <c r="O29" s="44"/>
      <c r="P29" s="46"/>
      <c r="Q29" s="44"/>
      <c r="R29" s="4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7"/>
      <c r="BA29" s="48">
        <f>ROUND(total_amount_ba($B$2,$D$2,D29,F29,J29,K29,M29),0)</f>
        <v>25438</v>
      </c>
      <c r="BB29" s="49">
        <f>BA29+SUM(N29:AZ29)</f>
        <v>25438</v>
      </c>
      <c r="BC29" s="71" t="str">
        <f>SpellNumber(L29,BB29)</f>
        <v>INR  Twenty Five Thousand Four Hundred &amp; Thirty Eight  Only</v>
      </c>
      <c r="HZ29" s="18"/>
      <c r="IA29" s="18">
        <v>17</v>
      </c>
      <c r="IB29" s="18" t="s">
        <v>216</v>
      </c>
      <c r="IC29" s="18" t="s">
        <v>63</v>
      </c>
      <c r="ID29" s="18">
        <v>17</v>
      </c>
      <c r="IE29" s="17" t="s">
        <v>136</v>
      </c>
    </row>
    <row r="30" spans="1:238" s="17" customFormat="1" ht="63.75" customHeight="1">
      <c r="A30" s="51">
        <v>18</v>
      </c>
      <c r="B30" s="52" t="s">
        <v>217</v>
      </c>
      <c r="C30" s="53" t="s">
        <v>49</v>
      </c>
      <c r="D30" s="75"/>
      <c r="E30" s="76"/>
      <c r="F30" s="76"/>
      <c r="G30" s="76"/>
      <c r="H30" s="76"/>
      <c r="I30" s="76"/>
      <c r="J30" s="76"/>
      <c r="K30" s="76"/>
      <c r="L30" s="76"/>
      <c r="M30" s="76"/>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8"/>
      <c r="HZ30" s="18"/>
      <c r="IA30" s="18">
        <v>18</v>
      </c>
      <c r="IB30" s="18" t="s">
        <v>217</v>
      </c>
      <c r="IC30" s="18" t="s">
        <v>49</v>
      </c>
      <c r="ID30" s="18"/>
    </row>
    <row r="31" spans="1:239" s="17" customFormat="1" ht="42" customHeight="1">
      <c r="A31" s="51">
        <v>19</v>
      </c>
      <c r="B31" s="52" t="s">
        <v>218</v>
      </c>
      <c r="C31" s="53" t="s">
        <v>64</v>
      </c>
      <c r="D31" s="54">
        <v>33</v>
      </c>
      <c r="E31" s="55" t="s">
        <v>136</v>
      </c>
      <c r="F31" s="56">
        <v>1132.84</v>
      </c>
      <c r="G31" s="57"/>
      <c r="H31" s="58"/>
      <c r="I31" s="59" t="s">
        <v>34</v>
      </c>
      <c r="J31" s="60">
        <f>IF(I31="Less(-)",-1,1)</f>
        <v>1</v>
      </c>
      <c r="K31" s="58" t="s">
        <v>35</v>
      </c>
      <c r="L31" s="58" t="s">
        <v>4</v>
      </c>
      <c r="M31" s="45"/>
      <c r="N31" s="44"/>
      <c r="O31" s="44"/>
      <c r="P31" s="46"/>
      <c r="Q31" s="44"/>
      <c r="R31" s="4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7"/>
      <c r="BA31" s="48">
        <f>ROUND(total_amount_ba($B$2,$D$2,D31,F31,J31,K31,M31),0)</f>
        <v>37384</v>
      </c>
      <c r="BB31" s="49">
        <f>BA31+SUM(N31:AZ31)</f>
        <v>37384</v>
      </c>
      <c r="BC31" s="71" t="str">
        <f>SpellNumber(L31,BB31)</f>
        <v>INR  Thirty Seven Thousand Three Hundred &amp; Eighty Four  Only</v>
      </c>
      <c r="HZ31" s="18"/>
      <c r="IA31" s="18">
        <v>19</v>
      </c>
      <c r="IB31" s="18" t="s">
        <v>218</v>
      </c>
      <c r="IC31" s="18" t="s">
        <v>64</v>
      </c>
      <c r="ID31" s="18">
        <v>33</v>
      </c>
      <c r="IE31" s="17" t="s">
        <v>136</v>
      </c>
    </row>
    <row r="32" spans="1:238" s="17" customFormat="1" ht="32.25" customHeight="1">
      <c r="A32" s="51">
        <v>20</v>
      </c>
      <c r="B32" s="52" t="s">
        <v>205</v>
      </c>
      <c r="C32" s="53" t="s">
        <v>65</v>
      </c>
      <c r="D32" s="75"/>
      <c r="E32" s="76"/>
      <c r="F32" s="76"/>
      <c r="G32" s="76"/>
      <c r="H32" s="76"/>
      <c r="I32" s="76"/>
      <c r="J32" s="76"/>
      <c r="K32" s="76"/>
      <c r="L32" s="76"/>
      <c r="M32" s="76"/>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8"/>
      <c r="HZ32" s="18"/>
      <c r="IA32" s="18">
        <v>20</v>
      </c>
      <c r="IB32" s="18" t="s">
        <v>205</v>
      </c>
      <c r="IC32" s="18" t="s">
        <v>65</v>
      </c>
      <c r="ID32" s="18"/>
    </row>
    <row r="33" spans="1:238" s="17" customFormat="1" ht="57.75" customHeight="1">
      <c r="A33" s="51">
        <v>21</v>
      </c>
      <c r="B33" s="52" t="s">
        <v>219</v>
      </c>
      <c r="C33" s="53" t="s">
        <v>66</v>
      </c>
      <c r="D33" s="75"/>
      <c r="E33" s="76"/>
      <c r="F33" s="76"/>
      <c r="G33" s="76"/>
      <c r="H33" s="76"/>
      <c r="I33" s="76"/>
      <c r="J33" s="76"/>
      <c r="K33" s="76"/>
      <c r="L33" s="76"/>
      <c r="M33" s="76"/>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HZ33" s="18"/>
      <c r="IA33" s="18">
        <v>21</v>
      </c>
      <c r="IB33" s="18" t="s">
        <v>219</v>
      </c>
      <c r="IC33" s="18" t="s">
        <v>66</v>
      </c>
      <c r="ID33" s="18"/>
    </row>
    <row r="34" spans="1:239" s="17" customFormat="1" ht="23.25" customHeight="1">
      <c r="A34" s="51">
        <v>22</v>
      </c>
      <c r="B34" s="52" t="s">
        <v>220</v>
      </c>
      <c r="C34" s="53" t="s">
        <v>67</v>
      </c>
      <c r="D34" s="54">
        <v>214</v>
      </c>
      <c r="E34" s="55" t="s">
        <v>137</v>
      </c>
      <c r="F34" s="56">
        <v>711.22</v>
      </c>
      <c r="G34" s="57"/>
      <c r="H34" s="58"/>
      <c r="I34" s="59" t="s">
        <v>34</v>
      </c>
      <c r="J34" s="60">
        <f>IF(I34="Less(-)",-1,1)</f>
        <v>1</v>
      </c>
      <c r="K34" s="58" t="s">
        <v>35</v>
      </c>
      <c r="L34" s="58" t="s">
        <v>4</v>
      </c>
      <c r="M34" s="45"/>
      <c r="N34" s="44"/>
      <c r="O34" s="44"/>
      <c r="P34" s="46"/>
      <c r="Q34" s="44"/>
      <c r="R34" s="4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7"/>
      <c r="BA34" s="48">
        <f>ROUND(total_amount_ba($B$2,$D$2,D34,F34,J34,K34,M34),0)</f>
        <v>152201</v>
      </c>
      <c r="BB34" s="49">
        <f>BA34+SUM(N34:AZ34)</f>
        <v>152201</v>
      </c>
      <c r="BC34" s="71" t="str">
        <f>SpellNumber(L34,BB34)</f>
        <v>INR  One Lakh Fifty Two Thousand Two Hundred &amp; One  Only</v>
      </c>
      <c r="HZ34" s="18"/>
      <c r="IA34" s="18">
        <v>22</v>
      </c>
      <c r="IB34" s="18" t="s">
        <v>220</v>
      </c>
      <c r="IC34" s="18" t="s">
        <v>67</v>
      </c>
      <c r="ID34" s="18">
        <v>214</v>
      </c>
      <c r="IE34" s="17" t="s">
        <v>137</v>
      </c>
    </row>
    <row r="35" spans="1:238" s="17" customFormat="1" ht="144" customHeight="1">
      <c r="A35" s="51">
        <v>23</v>
      </c>
      <c r="B35" s="52" t="s">
        <v>221</v>
      </c>
      <c r="C35" s="53" t="s">
        <v>68</v>
      </c>
      <c r="D35" s="75"/>
      <c r="E35" s="76"/>
      <c r="F35" s="76"/>
      <c r="G35" s="76"/>
      <c r="H35" s="76"/>
      <c r="I35" s="76"/>
      <c r="J35" s="76"/>
      <c r="K35" s="76"/>
      <c r="L35" s="76"/>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HZ35" s="18"/>
      <c r="IA35" s="18">
        <v>23</v>
      </c>
      <c r="IB35" s="18" t="s">
        <v>221</v>
      </c>
      <c r="IC35" s="18" t="s">
        <v>68</v>
      </c>
      <c r="ID35" s="18"/>
    </row>
    <row r="36" spans="1:238" s="17" customFormat="1" ht="57.75" customHeight="1">
      <c r="A36" s="51">
        <v>24</v>
      </c>
      <c r="B36" s="52" t="s">
        <v>222</v>
      </c>
      <c r="C36" s="53" t="s">
        <v>69</v>
      </c>
      <c r="D36" s="75"/>
      <c r="E36" s="76"/>
      <c r="F36" s="76"/>
      <c r="G36" s="76"/>
      <c r="H36" s="76"/>
      <c r="I36" s="76"/>
      <c r="J36" s="76"/>
      <c r="K36" s="76"/>
      <c r="L36" s="7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8"/>
      <c r="HZ36" s="18"/>
      <c r="IA36" s="18">
        <v>24</v>
      </c>
      <c r="IB36" s="18" t="s">
        <v>222</v>
      </c>
      <c r="IC36" s="18" t="s">
        <v>69</v>
      </c>
      <c r="ID36" s="18"/>
    </row>
    <row r="37" spans="1:239" s="17" customFormat="1" ht="33.75" customHeight="1">
      <c r="A37" s="51">
        <v>25</v>
      </c>
      <c r="B37" s="52" t="s">
        <v>206</v>
      </c>
      <c r="C37" s="53" t="s">
        <v>50</v>
      </c>
      <c r="D37" s="54">
        <v>6</v>
      </c>
      <c r="E37" s="55" t="s">
        <v>139</v>
      </c>
      <c r="F37" s="56">
        <v>10247.35</v>
      </c>
      <c r="G37" s="57"/>
      <c r="H37" s="58"/>
      <c r="I37" s="59" t="s">
        <v>34</v>
      </c>
      <c r="J37" s="60">
        <f>IF(I37="Less(-)",-1,1)</f>
        <v>1</v>
      </c>
      <c r="K37" s="58" t="s">
        <v>35</v>
      </c>
      <c r="L37" s="58" t="s">
        <v>4</v>
      </c>
      <c r="M37" s="45"/>
      <c r="N37" s="44"/>
      <c r="O37" s="44"/>
      <c r="P37" s="46"/>
      <c r="Q37" s="44"/>
      <c r="R37" s="4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7"/>
      <c r="BA37" s="48">
        <f>ROUND(total_amount_ba($B$2,$D$2,D37,F37,J37,K37,M37),0)</f>
        <v>61484</v>
      </c>
      <c r="BB37" s="49">
        <f>BA37+SUM(N37:AZ37)</f>
        <v>61484</v>
      </c>
      <c r="BC37" s="71" t="str">
        <f>SpellNumber(L37,BB37)</f>
        <v>INR  Sixty One Thousand Four Hundred &amp; Eighty Four  Only</v>
      </c>
      <c r="HZ37" s="18"/>
      <c r="IA37" s="18">
        <v>25</v>
      </c>
      <c r="IB37" s="18" t="s">
        <v>206</v>
      </c>
      <c r="IC37" s="18" t="s">
        <v>50</v>
      </c>
      <c r="ID37" s="18">
        <v>6</v>
      </c>
      <c r="IE37" s="17" t="s">
        <v>139</v>
      </c>
    </row>
    <row r="38" spans="1:238" s="17" customFormat="1" ht="26.25" customHeight="1">
      <c r="A38" s="51">
        <v>26</v>
      </c>
      <c r="B38" s="52" t="s">
        <v>223</v>
      </c>
      <c r="C38" s="53" t="s">
        <v>51</v>
      </c>
      <c r="D38" s="75"/>
      <c r="E38" s="76"/>
      <c r="F38" s="76"/>
      <c r="G38" s="76"/>
      <c r="H38" s="76"/>
      <c r="I38" s="76"/>
      <c r="J38" s="76"/>
      <c r="K38" s="76"/>
      <c r="L38" s="76"/>
      <c r="M38" s="76"/>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8"/>
      <c r="HZ38" s="18"/>
      <c r="IA38" s="18">
        <v>26</v>
      </c>
      <c r="IB38" s="18" t="s">
        <v>223</v>
      </c>
      <c r="IC38" s="18" t="s">
        <v>51</v>
      </c>
      <c r="ID38" s="18"/>
    </row>
    <row r="39" spans="1:238" s="17" customFormat="1" ht="30" customHeight="1">
      <c r="A39" s="51">
        <v>27</v>
      </c>
      <c r="B39" s="52" t="s">
        <v>224</v>
      </c>
      <c r="C39" s="53" t="s">
        <v>70</v>
      </c>
      <c r="D39" s="75"/>
      <c r="E39" s="76"/>
      <c r="F39" s="76"/>
      <c r="G39" s="76"/>
      <c r="H39" s="76"/>
      <c r="I39" s="76"/>
      <c r="J39" s="76"/>
      <c r="K39" s="76"/>
      <c r="L39" s="76"/>
      <c r="M39" s="76"/>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HZ39" s="18"/>
      <c r="IA39" s="18">
        <v>27</v>
      </c>
      <c r="IB39" s="18" t="s">
        <v>224</v>
      </c>
      <c r="IC39" s="18" t="s">
        <v>70</v>
      </c>
      <c r="ID39" s="18"/>
    </row>
    <row r="40" spans="1:239" s="17" customFormat="1" ht="34.5" customHeight="1">
      <c r="A40" s="51">
        <v>28</v>
      </c>
      <c r="B40" s="52" t="s">
        <v>206</v>
      </c>
      <c r="C40" s="53" t="s">
        <v>71</v>
      </c>
      <c r="D40" s="54">
        <v>4.8</v>
      </c>
      <c r="E40" s="55" t="s">
        <v>137</v>
      </c>
      <c r="F40" s="56">
        <v>7126.22</v>
      </c>
      <c r="G40" s="57"/>
      <c r="H40" s="58"/>
      <c r="I40" s="59" t="s">
        <v>34</v>
      </c>
      <c r="J40" s="60">
        <f>IF(I40="Less(-)",-1,1)</f>
        <v>1</v>
      </c>
      <c r="K40" s="58" t="s">
        <v>35</v>
      </c>
      <c r="L40" s="58" t="s">
        <v>4</v>
      </c>
      <c r="M40" s="45"/>
      <c r="N40" s="44"/>
      <c r="O40" s="44"/>
      <c r="P40" s="46"/>
      <c r="Q40" s="44"/>
      <c r="R40" s="4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7"/>
      <c r="BA40" s="48">
        <f>ROUND(total_amount_ba($B$2,$D$2,D40,F40,J40,K40,M40),0)</f>
        <v>34206</v>
      </c>
      <c r="BB40" s="49">
        <f>BA40+SUM(N40:AZ40)</f>
        <v>34206</v>
      </c>
      <c r="BC40" s="71" t="str">
        <f>SpellNumber(L40,BB40)</f>
        <v>INR  Thirty Four Thousand Two Hundred &amp; Six  Only</v>
      </c>
      <c r="HZ40" s="18"/>
      <c r="IA40" s="18">
        <v>28</v>
      </c>
      <c r="IB40" s="18" t="s">
        <v>206</v>
      </c>
      <c r="IC40" s="18" t="s">
        <v>71</v>
      </c>
      <c r="ID40" s="18">
        <v>4.8</v>
      </c>
      <c r="IE40" s="17" t="s">
        <v>137</v>
      </c>
    </row>
    <row r="41" spans="1:238" s="17" customFormat="1" ht="93.75" customHeight="1">
      <c r="A41" s="51">
        <v>29</v>
      </c>
      <c r="B41" s="52" t="s">
        <v>207</v>
      </c>
      <c r="C41" s="53" t="s">
        <v>72</v>
      </c>
      <c r="D41" s="75"/>
      <c r="E41" s="76"/>
      <c r="F41" s="76"/>
      <c r="G41" s="76"/>
      <c r="H41" s="76"/>
      <c r="I41" s="76"/>
      <c r="J41" s="76"/>
      <c r="K41" s="76"/>
      <c r="L41" s="76"/>
      <c r="M41" s="76"/>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8"/>
      <c r="HZ41" s="18"/>
      <c r="IA41" s="18">
        <v>29</v>
      </c>
      <c r="IB41" s="18" t="s">
        <v>207</v>
      </c>
      <c r="IC41" s="18" t="s">
        <v>72</v>
      </c>
      <c r="ID41" s="18"/>
    </row>
    <row r="42" spans="1:239" s="17" customFormat="1" ht="15.75">
      <c r="A42" s="51">
        <v>30</v>
      </c>
      <c r="B42" s="52" t="s">
        <v>208</v>
      </c>
      <c r="C42" s="53" t="s">
        <v>73</v>
      </c>
      <c r="D42" s="54">
        <v>1</v>
      </c>
      <c r="E42" s="55" t="s">
        <v>139</v>
      </c>
      <c r="F42" s="56">
        <v>599.47</v>
      </c>
      <c r="G42" s="57"/>
      <c r="H42" s="58"/>
      <c r="I42" s="59" t="s">
        <v>34</v>
      </c>
      <c r="J42" s="60">
        <f>IF(I42="Less(-)",-1,1)</f>
        <v>1</v>
      </c>
      <c r="K42" s="58" t="s">
        <v>35</v>
      </c>
      <c r="L42" s="58" t="s">
        <v>4</v>
      </c>
      <c r="M42" s="45"/>
      <c r="N42" s="44"/>
      <c r="O42" s="44"/>
      <c r="P42" s="46"/>
      <c r="Q42" s="44"/>
      <c r="R42" s="4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7"/>
      <c r="BA42" s="48">
        <f>ROUND(total_amount_ba($B$2,$D$2,D42,F42,J42,K42,M42),0)</f>
        <v>599</v>
      </c>
      <c r="BB42" s="49">
        <f>BA42+SUM(N42:AZ42)</f>
        <v>599</v>
      </c>
      <c r="BC42" s="71" t="str">
        <f>SpellNumber(L42,BB42)</f>
        <v>INR  Five Hundred &amp; Ninety Nine  Only</v>
      </c>
      <c r="HZ42" s="18"/>
      <c r="IA42" s="18">
        <v>30</v>
      </c>
      <c r="IB42" s="18" t="s">
        <v>208</v>
      </c>
      <c r="IC42" s="18" t="s">
        <v>73</v>
      </c>
      <c r="ID42" s="18">
        <v>1</v>
      </c>
      <c r="IE42" s="17" t="s">
        <v>139</v>
      </c>
    </row>
    <row r="43" spans="1:238" s="17" customFormat="1" ht="47.25">
      <c r="A43" s="51">
        <v>31</v>
      </c>
      <c r="B43" s="52" t="s">
        <v>225</v>
      </c>
      <c r="C43" s="53" t="s">
        <v>74</v>
      </c>
      <c r="D43" s="75"/>
      <c r="E43" s="76"/>
      <c r="F43" s="76"/>
      <c r="G43" s="76"/>
      <c r="H43" s="76"/>
      <c r="I43" s="76"/>
      <c r="J43" s="76"/>
      <c r="K43" s="76"/>
      <c r="L43" s="76"/>
      <c r="M43" s="76"/>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8"/>
      <c r="HZ43" s="18"/>
      <c r="IA43" s="18">
        <v>31</v>
      </c>
      <c r="IB43" s="18" t="s">
        <v>225</v>
      </c>
      <c r="IC43" s="18" t="s">
        <v>74</v>
      </c>
      <c r="ID43" s="18"/>
    </row>
    <row r="44" spans="1:239" s="17" customFormat="1" ht="15.75">
      <c r="A44" s="51">
        <v>32</v>
      </c>
      <c r="B44" s="52" t="s">
        <v>206</v>
      </c>
      <c r="C44" s="53" t="s">
        <v>75</v>
      </c>
      <c r="D44" s="54">
        <v>2</v>
      </c>
      <c r="E44" s="55" t="s">
        <v>139</v>
      </c>
      <c r="F44" s="56">
        <v>4900.88</v>
      </c>
      <c r="G44" s="57"/>
      <c r="H44" s="58"/>
      <c r="I44" s="59" t="s">
        <v>34</v>
      </c>
      <c r="J44" s="60">
        <f>IF(I44="Less(-)",-1,1)</f>
        <v>1</v>
      </c>
      <c r="K44" s="58" t="s">
        <v>35</v>
      </c>
      <c r="L44" s="58" t="s">
        <v>4</v>
      </c>
      <c r="M44" s="45"/>
      <c r="N44" s="44"/>
      <c r="O44" s="44"/>
      <c r="P44" s="46"/>
      <c r="Q44" s="44"/>
      <c r="R44" s="4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7"/>
      <c r="BA44" s="48">
        <f>ROUND(total_amount_ba($B$2,$D$2,D44,F44,J44,K44,M44),0)</f>
        <v>9802</v>
      </c>
      <c r="BB44" s="49">
        <f>BA44+SUM(N44:AZ44)</f>
        <v>9802</v>
      </c>
      <c r="BC44" s="71" t="str">
        <f>SpellNumber(L44,BB44)</f>
        <v>INR  Nine Thousand Eight Hundred &amp; Two  Only</v>
      </c>
      <c r="HZ44" s="18"/>
      <c r="IA44" s="18">
        <v>32</v>
      </c>
      <c r="IB44" s="18" t="s">
        <v>206</v>
      </c>
      <c r="IC44" s="18" t="s">
        <v>75</v>
      </c>
      <c r="ID44" s="18">
        <v>2</v>
      </c>
      <c r="IE44" s="17" t="s">
        <v>139</v>
      </c>
    </row>
    <row r="45" spans="1:238" s="17" customFormat="1" ht="156.75" customHeight="1">
      <c r="A45" s="51">
        <v>33</v>
      </c>
      <c r="B45" s="52" t="s">
        <v>226</v>
      </c>
      <c r="C45" s="53" t="s">
        <v>76</v>
      </c>
      <c r="D45" s="75"/>
      <c r="E45" s="76"/>
      <c r="F45" s="76"/>
      <c r="G45" s="76"/>
      <c r="H45" s="76"/>
      <c r="I45" s="76"/>
      <c r="J45" s="76"/>
      <c r="K45" s="76"/>
      <c r="L45" s="76"/>
      <c r="M45" s="76"/>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8"/>
      <c r="HZ45" s="18"/>
      <c r="IA45" s="18">
        <v>33</v>
      </c>
      <c r="IB45" s="18" t="s">
        <v>226</v>
      </c>
      <c r="IC45" s="18" t="s">
        <v>76</v>
      </c>
      <c r="ID45" s="18"/>
    </row>
    <row r="46" spans="1:238" s="17" customFormat="1" ht="15.75">
      <c r="A46" s="51">
        <v>34</v>
      </c>
      <c r="B46" s="52" t="s">
        <v>227</v>
      </c>
      <c r="C46" s="53" t="s">
        <v>77</v>
      </c>
      <c r="D46" s="75"/>
      <c r="E46" s="76"/>
      <c r="F46" s="76"/>
      <c r="G46" s="76"/>
      <c r="H46" s="76"/>
      <c r="I46" s="76"/>
      <c r="J46" s="76"/>
      <c r="K46" s="76"/>
      <c r="L46" s="76"/>
      <c r="M46" s="76"/>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HZ46" s="18"/>
      <c r="IA46" s="18">
        <v>34</v>
      </c>
      <c r="IB46" s="18" t="s">
        <v>227</v>
      </c>
      <c r="IC46" s="18" t="s">
        <v>77</v>
      </c>
      <c r="ID46" s="18"/>
    </row>
    <row r="47" spans="1:239" s="17" customFormat="1" ht="15.75">
      <c r="A47" s="51">
        <v>35</v>
      </c>
      <c r="B47" s="52" t="s">
        <v>206</v>
      </c>
      <c r="C47" s="53" t="s">
        <v>78</v>
      </c>
      <c r="D47" s="54">
        <v>1</v>
      </c>
      <c r="E47" s="55" t="s">
        <v>139</v>
      </c>
      <c r="F47" s="56">
        <v>6407.85</v>
      </c>
      <c r="G47" s="57"/>
      <c r="H47" s="58"/>
      <c r="I47" s="59" t="s">
        <v>34</v>
      </c>
      <c r="J47" s="60">
        <f>IF(I47="Less(-)",-1,1)</f>
        <v>1</v>
      </c>
      <c r="K47" s="58" t="s">
        <v>35</v>
      </c>
      <c r="L47" s="58" t="s">
        <v>4</v>
      </c>
      <c r="M47" s="45"/>
      <c r="N47" s="44"/>
      <c r="O47" s="44"/>
      <c r="P47" s="46"/>
      <c r="Q47" s="44"/>
      <c r="R47" s="4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7"/>
      <c r="BA47" s="48">
        <f>ROUND(total_amount_ba($B$2,$D$2,D47,F47,J47,K47,M47),0)</f>
        <v>6408</v>
      </c>
      <c r="BB47" s="49">
        <f>BA47+SUM(N47:AZ47)</f>
        <v>6408</v>
      </c>
      <c r="BC47" s="71" t="str">
        <f>SpellNumber(L47,BB47)</f>
        <v>INR  Six Thousand Four Hundred &amp; Eight  Only</v>
      </c>
      <c r="HZ47" s="18"/>
      <c r="IA47" s="18">
        <v>35</v>
      </c>
      <c r="IB47" s="18" t="s">
        <v>206</v>
      </c>
      <c r="IC47" s="18" t="s">
        <v>78</v>
      </c>
      <c r="ID47" s="18">
        <v>1</v>
      </c>
      <c r="IE47" s="17" t="s">
        <v>139</v>
      </c>
    </row>
    <row r="48" spans="1:238" s="17" customFormat="1" ht="15.75">
      <c r="A48" s="51">
        <v>36</v>
      </c>
      <c r="B48" s="52" t="s">
        <v>228</v>
      </c>
      <c r="C48" s="53" t="s">
        <v>79</v>
      </c>
      <c r="D48" s="75"/>
      <c r="E48" s="76"/>
      <c r="F48" s="76"/>
      <c r="G48" s="76"/>
      <c r="H48" s="76"/>
      <c r="I48" s="76"/>
      <c r="J48" s="76"/>
      <c r="K48" s="76"/>
      <c r="L48" s="76"/>
      <c r="M48" s="76"/>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HZ48" s="18"/>
      <c r="IA48" s="18">
        <v>36</v>
      </c>
      <c r="IB48" s="18" t="s">
        <v>228</v>
      </c>
      <c r="IC48" s="18" t="s">
        <v>79</v>
      </c>
      <c r="ID48" s="18"/>
    </row>
    <row r="49" spans="1:238" s="17" customFormat="1" ht="15.75">
      <c r="A49" s="51">
        <v>37</v>
      </c>
      <c r="B49" s="52" t="s">
        <v>229</v>
      </c>
      <c r="C49" s="53" t="s">
        <v>80</v>
      </c>
      <c r="D49" s="75"/>
      <c r="E49" s="76"/>
      <c r="F49" s="76"/>
      <c r="G49" s="76"/>
      <c r="H49" s="76"/>
      <c r="I49" s="76"/>
      <c r="J49" s="76"/>
      <c r="K49" s="76"/>
      <c r="L49" s="76"/>
      <c r="M49" s="76"/>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8"/>
      <c r="HZ49" s="18"/>
      <c r="IA49" s="18">
        <v>37</v>
      </c>
      <c r="IB49" s="18" t="s">
        <v>229</v>
      </c>
      <c r="IC49" s="18" t="s">
        <v>80</v>
      </c>
      <c r="ID49" s="18"/>
    </row>
    <row r="50" spans="1:239" s="17" customFormat="1" ht="31.5">
      <c r="A50" s="51">
        <v>38</v>
      </c>
      <c r="B50" s="52" t="s">
        <v>206</v>
      </c>
      <c r="C50" s="53" t="s">
        <v>89</v>
      </c>
      <c r="D50" s="54">
        <v>0.4</v>
      </c>
      <c r="E50" s="55" t="s">
        <v>137</v>
      </c>
      <c r="F50" s="56">
        <v>4945.86</v>
      </c>
      <c r="G50" s="57"/>
      <c r="H50" s="58"/>
      <c r="I50" s="59" t="s">
        <v>34</v>
      </c>
      <c r="J50" s="60">
        <f>IF(I50="Less(-)",-1,1)</f>
        <v>1</v>
      </c>
      <c r="K50" s="58" t="s">
        <v>35</v>
      </c>
      <c r="L50" s="58" t="s">
        <v>4</v>
      </c>
      <c r="M50" s="45"/>
      <c r="N50" s="44"/>
      <c r="O50" s="44"/>
      <c r="P50" s="46"/>
      <c r="Q50" s="44"/>
      <c r="R50" s="4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7"/>
      <c r="BA50" s="48">
        <f>ROUND(total_amount_ba($B$2,$D$2,D50,F50,J50,K50,M50),0)</f>
        <v>1978</v>
      </c>
      <c r="BB50" s="49">
        <f>BA50+SUM(N50:AZ50)</f>
        <v>1978</v>
      </c>
      <c r="BC50" s="71" t="str">
        <f>SpellNumber(L50,BB50)</f>
        <v>INR  One Thousand Nine Hundred &amp; Seventy Eight  Only</v>
      </c>
      <c r="HZ50" s="18"/>
      <c r="IA50" s="18">
        <v>38</v>
      </c>
      <c r="IB50" s="18" t="s">
        <v>206</v>
      </c>
      <c r="IC50" s="18" t="s">
        <v>89</v>
      </c>
      <c r="ID50" s="18">
        <v>0.4</v>
      </c>
      <c r="IE50" s="17" t="s">
        <v>137</v>
      </c>
    </row>
    <row r="51" spans="1:238" s="17" customFormat="1" ht="15.75">
      <c r="A51" s="51">
        <v>39</v>
      </c>
      <c r="B51" s="52" t="s">
        <v>230</v>
      </c>
      <c r="C51" s="53" t="s">
        <v>90</v>
      </c>
      <c r="D51" s="75"/>
      <c r="E51" s="76"/>
      <c r="F51" s="76"/>
      <c r="G51" s="76"/>
      <c r="H51" s="76"/>
      <c r="I51" s="76"/>
      <c r="J51" s="76"/>
      <c r="K51" s="76"/>
      <c r="L51" s="76"/>
      <c r="M51" s="76"/>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8"/>
      <c r="HZ51" s="18"/>
      <c r="IA51" s="18">
        <v>39</v>
      </c>
      <c r="IB51" s="18" t="s">
        <v>230</v>
      </c>
      <c r="IC51" s="18" t="s">
        <v>90</v>
      </c>
      <c r="ID51" s="18"/>
    </row>
    <row r="52" spans="1:239" s="17" customFormat="1" ht="15.75">
      <c r="A52" s="51">
        <v>40</v>
      </c>
      <c r="B52" s="52" t="s">
        <v>206</v>
      </c>
      <c r="C52" s="53" t="s">
        <v>81</v>
      </c>
      <c r="D52" s="54">
        <v>0.2</v>
      </c>
      <c r="E52" s="55" t="s">
        <v>137</v>
      </c>
      <c r="F52" s="56">
        <v>5399.43</v>
      </c>
      <c r="G52" s="57"/>
      <c r="H52" s="58"/>
      <c r="I52" s="59" t="s">
        <v>34</v>
      </c>
      <c r="J52" s="60">
        <f>IF(I52="Less(-)",-1,1)</f>
        <v>1</v>
      </c>
      <c r="K52" s="58" t="s">
        <v>35</v>
      </c>
      <c r="L52" s="58" t="s">
        <v>4</v>
      </c>
      <c r="M52" s="45"/>
      <c r="N52" s="44"/>
      <c r="O52" s="44"/>
      <c r="P52" s="46"/>
      <c r="Q52" s="44"/>
      <c r="R52" s="4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7"/>
      <c r="BA52" s="48">
        <f>ROUND(total_amount_ba($B$2,$D$2,D52,F52,J52,K52,M52),0)</f>
        <v>1080</v>
      </c>
      <c r="BB52" s="49">
        <f>BA52+SUM(N52:AZ52)</f>
        <v>1080</v>
      </c>
      <c r="BC52" s="71" t="str">
        <f>SpellNumber(L52,BB52)</f>
        <v>INR  One Thousand  &amp;Eighty  Only</v>
      </c>
      <c r="HZ52" s="18"/>
      <c r="IA52" s="18">
        <v>40</v>
      </c>
      <c r="IB52" s="18" t="s">
        <v>206</v>
      </c>
      <c r="IC52" s="18" t="s">
        <v>81</v>
      </c>
      <c r="ID52" s="18">
        <v>0.2</v>
      </c>
      <c r="IE52" s="17" t="s">
        <v>137</v>
      </c>
    </row>
    <row r="53" spans="1:238" s="17" customFormat="1" ht="15.75">
      <c r="A53" s="51">
        <v>41</v>
      </c>
      <c r="B53" s="52" t="s">
        <v>231</v>
      </c>
      <c r="C53" s="53" t="s">
        <v>82</v>
      </c>
      <c r="D53" s="75"/>
      <c r="E53" s="76"/>
      <c r="F53" s="76"/>
      <c r="G53" s="76"/>
      <c r="H53" s="76"/>
      <c r="I53" s="76"/>
      <c r="J53" s="76"/>
      <c r="K53" s="76"/>
      <c r="L53" s="76"/>
      <c r="M53" s="76"/>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8"/>
      <c r="HZ53" s="18"/>
      <c r="IA53" s="18">
        <v>41</v>
      </c>
      <c r="IB53" s="18" t="s">
        <v>231</v>
      </c>
      <c r="IC53" s="18" t="s">
        <v>82</v>
      </c>
      <c r="ID53" s="18"/>
    </row>
    <row r="54" spans="1:239" s="17" customFormat="1" ht="102" customHeight="1">
      <c r="A54" s="51">
        <v>42</v>
      </c>
      <c r="B54" s="52" t="s">
        <v>232</v>
      </c>
      <c r="C54" s="53" t="s">
        <v>108</v>
      </c>
      <c r="D54" s="54">
        <v>10</v>
      </c>
      <c r="E54" s="55" t="s">
        <v>136</v>
      </c>
      <c r="F54" s="56">
        <v>932.44</v>
      </c>
      <c r="G54" s="57"/>
      <c r="H54" s="58"/>
      <c r="I54" s="59" t="s">
        <v>34</v>
      </c>
      <c r="J54" s="60">
        <f>IF(I54="Less(-)",-1,1)</f>
        <v>1</v>
      </c>
      <c r="K54" s="58" t="s">
        <v>35</v>
      </c>
      <c r="L54" s="58" t="s">
        <v>4</v>
      </c>
      <c r="M54" s="45"/>
      <c r="N54" s="44"/>
      <c r="O54" s="44"/>
      <c r="P54" s="46"/>
      <c r="Q54" s="44"/>
      <c r="R54" s="4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7"/>
      <c r="BA54" s="48">
        <f>ROUND(total_amount_ba($B$2,$D$2,D54,F54,J54,K54,M54),0)</f>
        <v>9324</v>
      </c>
      <c r="BB54" s="49">
        <f>BA54+SUM(N54:AZ54)</f>
        <v>9324</v>
      </c>
      <c r="BC54" s="71" t="str">
        <f>SpellNumber(L54,BB54)</f>
        <v>INR  Nine Thousand Three Hundred &amp; Twenty Four  Only</v>
      </c>
      <c r="HZ54" s="18"/>
      <c r="IA54" s="18">
        <v>42</v>
      </c>
      <c r="IB54" s="18" t="s">
        <v>232</v>
      </c>
      <c r="IC54" s="18" t="s">
        <v>108</v>
      </c>
      <c r="ID54" s="18">
        <v>10</v>
      </c>
      <c r="IE54" s="17" t="s">
        <v>136</v>
      </c>
    </row>
    <row r="55" spans="1:238" s="17" customFormat="1" ht="15.75">
      <c r="A55" s="51">
        <v>43</v>
      </c>
      <c r="B55" s="52" t="s">
        <v>99</v>
      </c>
      <c r="C55" s="53" t="s">
        <v>109</v>
      </c>
      <c r="D55" s="75"/>
      <c r="E55" s="76"/>
      <c r="F55" s="76"/>
      <c r="G55" s="76"/>
      <c r="H55" s="76"/>
      <c r="I55" s="76"/>
      <c r="J55" s="76"/>
      <c r="K55" s="76"/>
      <c r="L55" s="76"/>
      <c r="M55" s="76"/>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HZ55" s="18"/>
      <c r="IA55" s="18">
        <v>43</v>
      </c>
      <c r="IB55" s="18" t="s">
        <v>99</v>
      </c>
      <c r="IC55" s="18" t="s">
        <v>109</v>
      </c>
      <c r="ID55" s="18"/>
    </row>
    <row r="56" spans="1:238" s="17" customFormat="1" ht="57.75" customHeight="1">
      <c r="A56" s="51">
        <v>44</v>
      </c>
      <c r="B56" s="52" t="s">
        <v>100</v>
      </c>
      <c r="C56" s="53" t="s">
        <v>110</v>
      </c>
      <c r="D56" s="75"/>
      <c r="E56" s="76"/>
      <c r="F56" s="76"/>
      <c r="G56" s="76"/>
      <c r="H56" s="76"/>
      <c r="I56" s="76"/>
      <c r="J56" s="76"/>
      <c r="K56" s="76"/>
      <c r="L56" s="76"/>
      <c r="M56" s="76"/>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8"/>
      <c r="HZ56" s="18"/>
      <c r="IA56" s="18">
        <v>44</v>
      </c>
      <c r="IB56" s="18" t="s">
        <v>100</v>
      </c>
      <c r="IC56" s="18" t="s">
        <v>110</v>
      </c>
      <c r="ID56" s="18"/>
    </row>
    <row r="57" spans="1:239" s="17" customFormat="1" ht="31.5">
      <c r="A57" s="51">
        <v>45</v>
      </c>
      <c r="B57" s="52" t="s">
        <v>233</v>
      </c>
      <c r="C57" s="53" t="s">
        <v>111</v>
      </c>
      <c r="D57" s="54">
        <v>64</v>
      </c>
      <c r="E57" s="55" t="s">
        <v>139</v>
      </c>
      <c r="F57" s="56">
        <v>51.42</v>
      </c>
      <c r="G57" s="57"/>
      <c r="H57" s="58"/>
      <c r="I57" s="59" t="s">
        <v>34</v>
      </c>
      <c r="J57" s="60">
        <f>IF(I57="Less(-)",-1,1)</f>
        <v>1</v>
      </c>
      <c r="K57" s="58" t="s">
        <v>35</v>
      </c>
      <c r="L57" s="58" t="s">
        <v>4</v>
      </c>
      <c r="M57" s="45"/>
      <c r="N57" s="44"/>
      <c r="O57" s="44"/>
      <c r="P57" s="46"/>
      <c r="Q57" s="44"/>
      <c r="R57" s="4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7"/>
      <c r="BA57" s="48">
        <f>ROUND(total_amount_ba($B$2,$D$2,D57,F57,J57,K57,M57),0)</f>
        <v>3291</v>
      </c>
      <c r="BB57" s="49">
        <f>BA57+SUM(N57:AZ57)</f>
        <v>3291</v>
      </c>
      <c r="BC57" s="71" t="str">
        <f>SpellNumber(L57,BB57)</f>
        <v>INR  Three Thousand Two Hundred &amp; Ninety One  Only</v>
      </c>
      <c r="HZ57" s="18"/>
      <c r="IA57" s="18">
        <v>45</v>
      </c>
      <c r="IB57" s="18" t="s">
        <v>233</v>
      </c>
      <c r="IC57" s="18" t="s">
        <v>111</v>
      </c>
      <c r="ID57" s="18">
        <v>64</v>
      </c>
      <c r="IE57" s="17" t="s">
        <v>139</v>
      </c>
    </row>
    <row r="58" spans="1:238" s="17" customFormat="1" ht="57.75" customHeight="1">
      <c r="A58" s="51">
        <v>46</v>
      </c>
      <c r="B58" s="52" t="s">
        <v>234</v>
      </c>
      <c r="C58" s="53" t="s">
        <v>112</v>
      </c>
      <c r="D58" s="75"/>
      <c r="E58" s="76"/>
      <c r="F58" s="76"/>
      <c r="G58" s="76"/>
      <c r="H58" s="76"/>
      <c r="I58" s="76"/>
      <c r="J58" s="76"/>
      <c r="K58" s="76"/>
      <c r="L58" s="76"/>
      <c r="M58" s="76"/>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8"/>
      <c r="HZ58" s="18"/>
      <c r="IA58" s="18">
        <v>46</v>
      </c>
      <c r="IB58" s="18" t="s">
        <v>234</v>
      </c>
      <c r="IC58" s="18" t="s">
        <v>112</v>
      </c>
      <c r="ID58" s="18"/>
    </row>
    <row r="59" spans="1:239" s="17" customFormat="1" ht="31.5">
      <c r="A59" s="51">
        <v>47</v>
      </c>
      <c r="B59" s="52" t="s">
        <v>204</v>
      </c>
      <c r="C59" s="53" t="s">
        <v>113</v>
      </c>
      <c r="D59" s="54">
        <v>32</v>
      </c>
      <c r="E59" s="55" t="s">
        <v>139</v>
      </c>
      <c r="F59" s="56">
        <v>46.69</v>
      </c>
      <c r="G59" s="57"/>
      <c r="H59" s="58"/>
      <c r="I59" s="59" t="s">
        <v>34</v>
      </c>
      <c r="J59" s="60">
        <f>IF(I59="Less(-)",-1,1)</f>
        <v>1</v>
      </c>
      <c r="K59" s="58" t="s">
        <v>35</v>
      </c>
      <c r="L59" s="58" t="s">
        <v>4</v>
      </c>
      <c r="M59" s="45"/>
      <c r="N59" s="44"/>
      <c r="O59" s="44"/>
      <c r="P59" s="46"/>
      <c r="Q59" s="44"/>
      <c r="R59" s="4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7"/>
      <c r="BA59" s="48">
        <f>ROUND(total_amount_ba($B$2,$D$2,D59,F59,J59,K59,M59),0)</f>
        <v>1494</v>
      </c>
      <c r="BB59" s="49">
        <f>BA59+SUM(N59:AZ59)</f>
        <v>1494</v>
      </c>
      <c r="BC59" s="71" t="str">
        <f>SpellNumber(L59,BB59)</f>
        <v>INR  One Thousand Four Hundred &amp; Ninety Four  Only</v>
      </c>
      <c r="HZ59" s="18"/>
      <c r="IA59" s="18">
        <v>47</v>
      </c>
      <c r="IB59" s="18" t="s">
        <v>204</v>
      </c>
      <c r="IC59" s="18" t="s">
        <v>113</v>
      </c>
      <c r="ID59" s="18">
        <v>32</v>
      </c>
      <c r="IE59" s="17" t="s">
        <v>139</v>
      </c>
    </row>
    <row r="60" spans="1:238" s="17" customFormat="1" ht="57.75" customHeight="1">
      <c r="A60" s="51">
        <v>48</v>
      </c>
      <c r="B60" s="52" t="s">
        <v>235</v>
      </c>
      <c r="C60" s="53" t="s">
        <v>114</v>
      </c>
      <c r="D60" s="75"/>
      <c r="E60" s="76"/>
      <c r="F60" s="76"/>
      <c r="G60" s="76"/>
      <c r="H60" s="76"/>
      <c r="I60" s="76"/>
      <c r="J60" s="76"/>
      <c r="K60" s="76"/>
      <c r="L60" s="76"/>
      <c r="M60" s="76"/>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8"/>
      <c r="HZ60" s="18"/>
      <c r="IA60" s="18">
        <v>48</v>
      </c>
      <c r="IB60" s="18" t="s">
        <v>235</v>
      </c>
      <c r="IC60" s="18" t="s">
        <v>114</v>
      </c>
      <c r="ID60" s="18"/>
    </row>
    <row r="61" spans="1:239" s="17" customFormat="1" ht="31.5">
      <c r="A61" s="51">
        <v>49</v>
      </c>
      <c r="B61" s="52" t="s">
        <v>236</v>
      </c>
      <c r="C61" s="53" t="s">
        <v>115</v>
      </c>
      <c r="D61" s="54">
        <v>20</v>
      </c>
      <c r="E61" s="55" t="s">
        <v>136</v>
      </c>
      <c r="F61" s="56">
        <v>1231.26</v>
      </c>
      <c r="G61" s="57"/>
      <c r="H61" s="58"/>
      <c r="I61" s="59" t="s">
        <v>34</v>
      </c>
      <c r="J61" s="60">
        <f>IF(I61="Less(-)",-1,1)</f>
        <v>1</v>
      </c>
      <c r="K61" s="58" t="s">
        <v>35</v>
      </c>
      <c r="L61" s="58" t="s">
        <v>4</v>
      </c>
      <c r="M61" s="45"/>
      <c r="N61" s="44"/>
      <c r="O61" s="44"/>
      <c r="P61" s="46"/>
      <c r="Q61" s="44"/>
      <c r="R61" s="4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7"/>
      <c r="BA61" s="48">
        <f>ROUND(total_amount_ba($B$2,$D$2,D61,F61,J61,K61,M61),0)</f>
        <v>24625</v>
      </c>
      <c r="BB61" s="49">
        <f>BA61+SUM(N61:AZ61)</f>
        <v>24625</v>
      </c>
      <c r="BC61" s="71" t="str">
        <f>SpellNumber(L61,BB61)</f>
        <v>INR  Twenty Four Thousand Six Hundred &amp; Twenty Five  Only</v>
      </c>
      <c r="HZ61" s="18"/>
      <c r="IA61" s="18">
        <v>49</v>
      </c>
      <c r="IB61" s="18" t="s">
        <v>236</v>
      </c>
      <c r="IC61" s="18" t="s">
        <v>115</v>
      </c>
      <c r="ID61" s="18">
        <v>20</v>
      </c>
      <c r="IE61" s="17" t="s">
        <v>136</v>
      </c>
    </row>
    <row r="62" spans="1:238" s="17" customFormat="1" ht="15.75">
      <c r="A62" s="51">
        <v>50</v>
      </c>
      <c r="B62" s="52" t="s">
        <v>101</v>
      </c>
      <c r="C62" s="53" t="s">
        <v>116</v>
      </c>
      <c r="D62" s="75"/>
      <c r="E62" s="76"/>
      <c r="F62" s="76"/>
      <c r="G62" s="76"/>
      <c r="H62" s="76"/>
      <c r="I62" s="76"/>
      <c r="J62" s="76"/>
      <c r="K62" s="76"/>
      <c r="L62" s="76"/>
      <c r="M62" s="76"/>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8"/>
      <c r="HZ62" s="18"/>
      <c r="IA62" s="18">
        <v>50</v>
      </c>
      <c r="IB62" s="18" t="s">
        <v>101</v>
      </c>
      <c r="IC62" s="18" t="s">
        <v>116</v>
      </c>
      <c r="ID62" s="18"/>
    </row>
    <row r="63" spans="1:238" s="17" customFormat="1" ht="15.75">
      <c r="A63" s="51">
        <v>51</v>
      </c>
      <c r="B63" s="52" t="s">
        <v>196</v>
      </c>
      <c r="C63" s="53" t="s">
        <v>117</v>
      </c>
      <c r="D63" s="75"/>
      <c r="E63" s="76"/>
      <c r="F63" s="76"/>
      <c r="G63" s="76"/>
      <c r="H63" s="76"/>
      <c r="I63" s="76"/>
      <c r="J63" s="76"/>
      <c r="K63" s="76"/>
      <c r="L63" s="76"/>
      <c r="M63" s="76"/>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8"/>
      <c r="HZ63" s="18"/>
      <c r="IA63" s="18">
        <v>51</v>
      </c>
      <c r="IB63" s="18" t="s">
        <v>196</v>
      </c>
      <c r="IC63" s="18" t="s">
        <v>117</v>
      </c>
      <c r="ID63" s="18"/>
    </row>
    <row r="64" spans="1:239" s="17" customFormat="1" ht="15.75">
      <c r="A64" s="51">
        <v>52</v>
      </c>
      <c r="B64" s="52" t="s">
        <v>197</v>
      </c>
      <c r="C64" s="53" t="s">
        <v>118</v>
      </c>
      <c r="D64" s="54">
        <v>169</v>
      </c>
      <c r="E64" s="55" t="s">
        <v>136</v>
      </c>
      <c r="F64" s="56">
        <v>297.33</v>
      </c>
      <c r="G64" s="57"/>
      <c r="H64" s="58"/>
      <c r="I64" s="59" t="s">
        <v>34</v>
      </c>
      <c r="J64" s="60">
        <f>IF(I64="Less(-)",-1,1)</f>
        <v>1</v>
      </c>
      <c r="K64" s="58" t="s">
        <v>35</v>
      </c>
      <c r="L64" s="58" t="s">
        <v>4</v>
      </c>
      <c r="M64" s="45"/>
      <c r="N64" s="44"/>
      <c r="O64" s="44"/>
      <c r="P64" s="46"/>
      <c r="Q64" s="44"/>
      <c r="R64" s="4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7"/>
      <c r="BA64" s="48">
        <f>ROUND(total_amount_ba($B$2,$D$2,D64,F64,J64,K64,M64),0)</f>
        <v>50249</v>
      </c>
      <c r="BB64" s="49">
        <f>BA64+SUM(N64:AZ64)</f>
        <v>50249</v>
      </c>
      <c r="BC64" s="71" t="str">
        <f>SpellNumber(L64,BB64)</f>
        <v>INR  Fifty Thousand Two Hundred &amp; Forty Nine  Only</v>
      </c>
      <c r="HZ64" s="18"/>
      <c r="IA64" s="18">
        <v>52</v>
      </c>
      <c r="IB64" s="18" t="s">
        <v>197</v>
      </c>
      <c r="IC64" s="18" t="s">
        <v>118</v>
      </c>
      <c r="ID64" s="18">
        <v>169</v>
      </c>
      <c r="IE64" s="17" t="s">
        <v>136</v>
      </c>
    </row>
    <row r="65" spans="1:239" s="17" customFormat="1" ht="57.75" customHeight="1">
      <c r="A65" s="51">
        <v>53</v>
      </c>
      <c r="B65" s="52" t="s">
        <v>237</v>
      </c>
      <c r="C65" s="53" t="s">
        <v>119</v>
      </c>
      <c r="D65" s="54">
        <v>623</v>
      </c>
      <c r="E65" s="55" t="s">
        <v>136</v>
      </c>
      <c r="F65" s="56">
        <v>404.95</v>
      </c>
      <c r="G65" s="57"/>
      <c r="H65" s="58"/>
      <c r="I65" s="59" t="s">
        <v>34</v>
      </c>
      <c r="J65" s="60">
        <f>IF(I65="Less(-)",-1,1)</f>
        <v>1</v>
      </c>
      <c r="K65" s="58" t="s">
        <v>35</v>
      </c>
      <c r="L65" s="58" t="s">
        <v>4</v>
      </c>
      <c r="M65" s="45"/>
      <c r="N65" s="44"/>
      <c r="O65" s="44"/>
      <c r="P65" s="46"/>
      <c r="Q65" s="44"/>
      <c r="R65" s="4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7"/>
      <c r="BA65" s="48">
        <f>ROUND(total_amount_ba($B$2,$D$2,D65,F65,J65,K65,M65),0)</f>
        <v>252284</v>
      </c>
      <c r="BB65" s="49">
        <f>BA65+SUM(N65:AZ65)</f>
        <v>252284</v>
      </c>
      <c r="BC65" s="71" t="str">
        <f>SpellNumber(L65,BB65)</f>
        <v>INR  Two Lakh Fifty Two Thousand Two Hundred &amp; Eighty Four  Only</v>
      </c>
      <c r="HZ65" s="18"/>
      <c r="IA65" s="18">
        <v>53</v>
      </c>
      <c r="IB65" s="18" t="s">
        <v>237</v>
      </c>
      <c r="IC65" s="18" t="s">
        <v>119</v>
      </c>
      <c r="ID65" s="18">
        <v>623</v>
      </c>
      <c r="IE65" s="17" t="s">
        <v>136</v>
      </c>
    </row>
    <row r="66" spans="1:238" s="17" customFormat="1" ht="15.75">
      <c r="A66" s="51">
        <v>54</v>
      </c>
      <c r="B66" s="52" t="s">
        <v>238</v>
      </c>
      <c r="C66" s="53" t="s">
        <v>120</v>
      </c>
      <c r="D66" s="75"/>
      <c r="E66" s="76"/>
      <c r="F66" s="76"/>
      <c r="G66" s="76"/>
      <c r="H66" s="76"/>
      <c r="I66" s="76"/>
      <c r="J66" s="76"/>
      <c r="K66" s="76"/>
      <c r="L66" s="76"/>
      <c r="M66" s="76"/>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8"/>
      <c r="HZ66" s="18"/>
      <c r="IA66" s="18">
        <v>54</v>
      </c>
      <c r="IB66" s="18" t="s">
        <v>238</v>
      </c>
      <c r="IC66" s="18" t="s">
        <v>120</v>
      </c>
      <c r="ID66" s="18"/>
    </row>
    <row r="67" spans="1:239" s="17" customFormat="1" ht="31.5">
      <c r="A67" s="51">
        <v>55</v>
      </c>
      <c r="B67" s="52" t="s">
        <v>239</v>
      </c>
      <c r="C67" s="53" t="s">
        <v>121</v>
      </c>
      <c r="D67" s="54">
        <v>344</v>
      </c>
      <c r="E67" s="55" t="s">
        <v>136</v>
      </c>
      <c r="F67" s="56">
        <v>221.88</v>
      </c>
      <c r="G67" s="57"/>
      <c r="H67" s="58"/>
      <c r="I67" s="59" t="s">
        <v>34</v>
      </c>
      <c r="J67" s="60">
        <f>IF(I67="Less(-)",-1,1)</f>
        <v>1</v>
      </c>
      <c r="K67" s="58" t="s">
        <v>35</v>
      </c>
      <c r="L67" s="58" t="s">
        <v>4</v>
      </c>
      <c r="M67" s="45"/>
      <c r="N67" s="44"/>
      <c r="O67" s="44"/>
      <c r="P67" s="46"/>
      <c r="Q67" s="44"/>
      <c r="R67" s="4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7"/>
      <c r="BA67" s="48">
        <f>ROUND(total_amount_ba($B$2,$D$2,D67,F67,J67,K67,M67),0)</f>
        <v>76327</v>
      </c>
      <c r="BB67" s="49">
        <f>BA67+SUM(N67:AZ67)</f>
        <v>76327</v>
      </c>
      <c r="BC67" s="71" t="str">
        <f>SpellNumber(L67,BB67)</f>
        <v>INR  Seventy Six Thousand Three Hundred &amp; Twenty Seven  Only</v>
      </c>
      <c r="HZ67" s="18"/>
      <c r="IA67" s="18">
        <v>55</v>
      </c>
      <c r="IB67" s="18" t="s">
        <v>239</v>
      </c>
      <c r="IC67" s="18" t="s">
        <v>121</v>
      </c>
      <c r="ID67" s="18">
        <v>344</v>
      </c>
      <c r="IE67" s="17" t="s">
        <v>136</v>
      </c>
    </row>
    <row r="68" spans="1:239" s="17" customFormat="1" ht="31.5">
      <c r="A68" s="51">
        <v>56</v>
      </c>
      <c r="B68" s="52" t="s">
        <v>240</v>
      </c>
      <c r="C68" s="53" t="s">
        <v>122</v>
      </c>
      <c r="D68" s="54">
        <v>344</v>
      </c>
      <c r="E68" s="55" t="s">
        <v>136</v>
      </c>
      <c r="F68" s="56">
        <v>59.45</v>
      </c>
      <c r="G68" s="57"/>
      <c r="H68" s="58"/>
      <c r="I68" s="59" t="s">
        <v>34</v>
      </c>
      <c r="J68" s="60">
        <f>IF(I68="Less(-)",-1,1)</f>
        <v>1</v>
      </c>
      <c r="K68" s="58" t="s">
        <v>35</v>
      </c>
      <c r="L68" s="58" t="s">
        <v>4</v>
      </c>
      <c r="M68" s="45"/>
      <c r="N68" s="44"/>
      <c r="O68" s="44"/>
      <c r="P68" s="46"/>
      <c r="Q68" s="44"/>
      <c r="R68" s="4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7"/>
      <c r="BA68" s="48">
        <f>ROUND(total_amount_ba($B$2,$D$2,D68,F68,J68,K68,M68),0)</f>
        <v>20451</v>
      </c>
      <c r="BB68" s="49">
        <f>BA68+SUM(N68:AZ68)</f>
        <v>20451</v>
      </c>
      <c r="BC68" s="71" t="str">
        <f>SpellNumber(L68,BB68)</f>
        <v>INR  Twenty Thousand Four Hundred &amp; Fifty One  Only</v>
      </c>
      <c r="HZ68" s="18"/>
      <c r="IA68" s="18">
        <v>56</v>
      </c>
      <c r="IB68" s="18" t="s">
        <v>240</v>
      </c>
      <c r="IC68" s="18" t="s">
        <v>122</v>
      </c>
      <c r="ID68" s="18">
        <v>344</v>
      </c>
      <c r="IE68" s="17" t="s">
        <v>136</v>
      </c>
    </row>
    <row r="69" spans="1:239" s="17" customFormat="1" ht="31.5">
      <c r="A69" s="51">
        <v>57</v>
      </c>
      <c r="B69" s="52" t="s">
        <v>241</v>
      </c>
      <c r="C69" s="53" t="s">
        <v>123</v>
      </c>
      <c r="D69" s="54">
        <v>20</v>
      </c>
      <c r="E69" s="55" t="s">
        <v>136</v>
      </c>
      <c r="F69" s="56">
        <v>63.83</v>
      </c>
      <c r="G69" s="57"/>
      <c r="H69" s="58"/>
      <c r="I69" s="59" t="s">
        <v>34</v>
      </c>
      <c r="J69" s="60">
        <f>IF(I69="Less(-)",-1,1)</f>
        <v>1</v>
      </c>
      <c r="K69" s="58" t="s">
        <v>35</v>
      </c>
      <c r="L69" s="58" t="s">
        <v>4</v>
      </c>
      <c r="M69" s="45"/>
      <c r="N69" s="44"/>
      <c r="O69" s="44"/>
      <c r="P69" s="46"/>
      <c r="Q69" s="44"/>
      <c r="R69" s="4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7"/>
      <c r="BA69" s="48">
        <f>ROUND(total_amount_ba($B$2,$D$2,D69,F69,J69,K69,M69),0)</f>
        <v>1277</v>
      </c>
      <c r="BB69" s="49">
        <f>BA69+SUM(N69:AZ69)</f>
        <v>1277</v>
      </c>
      <c r="BC69" s="71" t="str">
        <f>SpellNumber(L69,BB69)</f>
        <v>INR  One Thousand Two Hundred &amp; Seventy Seven  Only</v>
      </c>
      <c r="HZ69" s="18"/>
      <c r="IA69" s="18">
        <v>57</v>
      </c>
      <c r="IB69" s="18" t="s">
        <v>241</v>
      </c>
      <c r="IC69" s="18" t="s">
        <v>123</v>
      </c>
      <c r="ID69" s="18">
        <v>20</v>
      </c>
      <c r="IE69" s="17" t="s">
        <v>136</v>
      </c>
    </row>
    <row r="70" spans="1:238" s="17" customFormat="1" ht="31.5">
      <c r="A70" s="51">
        <v>58</v>
      </c>
      <c r="B70" s="52" t="s">
        <v>242</v>
      </c>
      <c r="C70" s="53" t="s">
        <v>124</v>
      </c>
      <c r="D70" s="75"/>
      <c r="E70" s="76"/>
      <c r="F70" s="76"/>
      <c r="G70" s="76"/>
      <c r="H70" s="76"/>
      <c r="I70" s="76"/>
      <c r="J70" s="76"/>
      <c r="K70" s="76"/>
      <c r="L70" s="76"/>
      <c r="M70" s="76"/>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8"/>
      <c r="HZ70" s="18"/>
      <c r="IA70" s="18">
        <v>58</v>
      </c>
      <c r="IB70" s="18" t="s">
        <v>242</v>
      </c>
      <c r="IC70" s="18" t="s">
        <v>124</v>
      </c>
      <c r="ID70" s="18"/>
    </row>
    <row r="71" spans="1:239" s="17" customFormat="1" ht="31.5">
      <c r="A71" s="51">
        <v>59</v>
      </c>
      <c r="B71" s="52" t="s">
        <v>243</v>
      </c>
      <c r="C71" s="53" t="s">
        <v>125</v>
      </c>
      <c r="D71" s="54">
        <v>623</v>
      </c>
      <c r="E71" s="55" t="s">
        <v>136</v>
      </c>
      <c r="F71" s="56">
        <v>142.35</v>
      </c>
      <c r="G71" s="57"/>
      <c r="H71" s="58"/>
      <c r="I71" s="59" t="s">
        <v>34</v>
      </c>
      <c r="J71" s="60">
        <f>IF(I71="Less(-)",-1,1)</f>
        <v>1</v>
      </c>
      <c r="K71" s="58" t="s">
        <v>35</v>
      </c>
      <c r="L71" s="58" t="s">
        <v>4</v>
      </c>
      <c r="M71" s="45"/>
      <c r="N71" s="44"/>
      <c r="O71" s="44"/>
      <c r="P71" s="46"/>
      <c r="Q71" s="44"/>
      <c r="R71" s="4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8">
        <f>ROUND(total_amount_ba($B$2,$D$2,D71,F71,J71,K71,M71),0)</f>
        <v>88684</v>
      </c>
      <c r="BB71" s="49">
        <f>BA71+SUM(N71:AZ71)</f>
        <v>88684</v>
      </c>
      <c r="BC71" s="71" t="str">
        <f>SpellNumber(L71,BB71)</f>
        <v>INR  Eighty Eight Thousand Six Hundred &amp; Eighty Four  Only</v>
      </c>
      <c r="HZ71" s="18"/>
      <c r="IA71" s="18">
        <v>59</v>
      </c>
      <c r="IB71" s="18" t="s">
        <v>243</v>
      </c>
      <c r="IC71" s="18" t="s">
        <v>125</v>
      </c>
      <c r="ID71" s="18">
        <v>623</v>
      </c>
      <c r="IE71" s="17" t="s">
        <v>136</v>
      </c>
    </row>
    <row r="72" spans="1:238" s="17" customFormat="1" ht="62.25" customHeight="1">
      <c r="A72" s="51">
        <v>60</v>
      </c>
      <c r="B72" s="52" t="s">
        <v>244</v>
      </c>
      <c r="C72" s="53" t="s">
        <v>126</v>
      </c>
      <c r="D72" s="75"/>
      <c r="E72" s="76"/>
      <c r="F72" s="76"/>
      <c r="G72" s="76"/>
      <c r="H72" s="76"/>
      <c r="I72" s="76"/>
      <c r="J72" s="76"/>
      <c r="K72" s="76"/>
      <c r="L72" s="76"/>
      <c r="M72" s="76"/>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8"/>
      <c r="HZ72" s="18"/>
      <c r="IA72" s="18">
        <v>60</v>
      </c>
      <c r="IB72" s="18" t="s">
        <v>244</v>
      </c>
      <c r="IC72" s="18" t="s">
        <v>126</v>
      </c>
      <c r="ID72" s="18"/>
    </row>
    <row r="73" spans="1:239" s="17" customFormat="1" ht="31.5">
      <c r="A73" s="51">
        <v>61</v>
      </c>
      <c r="B73" s="52" t="s">
        <v>245</v>
      </c>
      <c r="C73" s="53" t="s">
        <v>127</v>
      </c>
      <c r="D73" s="54">
        <v>715</v>
      </c>
      <c r="E73" s="55" t="s">
        <v>137</v>
      </c>
      <c r="F73" s="56">
        <v>55.33</v>
      </c>
      <c r="G73" s="57"/>
      <c r="H73" s="58"/>
      <c r="I73" s="59" t="s">
        <v>34</v>
      </c>
      <c r="J73" s="60">
        <f>IF(I73="Less(-)",-1,1)</f>
        <v>1</v>
      </c>
      <c r="K73" s="58" t="s">
        <v>35</v>
      </c>
      <c r="L73" s="58" t="s">
        <v>4</v>
      </c>
      <c r="M73" s="45"/>
      <c r="N73" s="44"/>
      <c r="O73" s="44"/>
      <c r="P73" s="46"/>
      <c r="Q73" s="44"/>
      <c r="R73" s="4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7"/>
      <c r="BA73" s="48">
        <f>ROUND(total_amount_ba($B$2,$D$2,D73,F73,J73,K73,M73),0)</f>
        <v>39561</v>
      </c>
      <c r="BB73" s="49">
        <f>BA73+SUM(N73:AZ73)</f>
        <v>39561</v>
      </c>
      <c r="BC73" s="71" t="str">
        <f>SpellNumber(L73,BB73)</f>
        <v>INR  Thirty Nine Thousand Five Hundred &amp; Sixty One  Only</v>
      </c>
      <c r="HZ73" s="18"/>
      <c r="IA73" s="18">
        <v>61</v>
      </c>
      <c r="IB73" s="18" t="s">
        <v>245</v>
      </c>
      <c r="IC73" s="18" t="s">
        <v>127</v>
      </c>
      <c r="ID73" s="18">
        <v>715</v>
      </c>
      <c r="IE73" s="17" t="s">
        <v>137</v>
      </c>
    </row>
    <row r="74" spans="1:238" s="17" customFormat="1" ht="47.25">
      <c r="A74" s="51">
        <v>62</v>
      </c>
      <c r="B74" s="52" t="s">
        <v>102</v>
      </c>
      <c r="C74" s="53" t="s">
        <v>128</v>
      </c>
      <c r="D74" s="75"/>
      <c r="E74" s="76"/>
      <c r="F74" s="76"/>
      <c r="G74" s="76"/>
      <c r="H74" s="76"/>
      <c r="I74" s="76"/>
      <c r="J74" s="76"/>
      <c r="K74" s="76"/>
      <c r="L74" s="76"/>
      <c r="M74" s="76"/>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8"/>
      <c r="HZ74" s="18"/>
      <c r="IA74" s="18">
        <v>62</v>
      </c>
      <c r="IB74" s="18" t="s">
        <v>102</v>
      </c>
      <c r="IC74" s="18" t="s">
        <v>128</v>
      </c>
      <c r="ID74" s="18"/>
    </row>
    <row r="75" spans="1:239" s="17" customFormat="1" ht="31.5">
      <c r="A75" s="51">
        <v>63</v>
      </c>
      <c r="B75" s="52" t="s">
        <v>103</v>
      </c>
      <c r="C75" s="53" t="s">
        <v>129</v>
      </c>
      <c r="D75" s="54">
        <v>400</v>
      </c>
      <c r="E75" s="55" t="s">
        <v>136</v>
      </c>
      <c r="F75" s="56">
        <v>81.32</v>
      </c>
      <c r="G75" s="57"/>
      <c r="H75" s="58"/>
      <c r="I75" s="59" t="s">
        <v>34</v>
      </c>
      <c r="J75" s="60">
        <f>IF(I75="Less(-)",-1,1)</f>
        <v>1</v>
      </c>
      <c r="K75" s="58" t="s">
        <v>35</v>
      </c>
      <c r="L75" s="58" t="s">
        <v>4</v>
      </c>
      <c r="M75" s="45"/>
      <c r="N75" s="44"/>
      <c r="O75" s="44"/>
      <c r="P75" s="46"/>
      <c r="Q75" s="44"/>
      <c r="R75" s="4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7"/>
      <c r="BA75" s="48">
        <f>ROUND(total_amount_ba($B$2,$D$2,D75,F75,J75,K75,M75),0)</f>
        <v>32528</v>
      </c>
      <c r="BB75" s="49">
        <f>BA75+SUM(N75:AZ75)</f>
        <v>32528</v>
      </c>
      <c r="BC75" s="71" t="str">
        <f>SpellNumber(L75,BB75)</f>
        <v>INR  Thirty Two Thousand Five Hundred &amp; Twenty Eight  Only</v>
      </c>
      <c r="HZ75" s="18"/>
      <c r="IA75" s="18">
        <v>63</v>
      </c>
      <c r="IB75" s="18" t="s">
        <v>103</v>
      </c>
      <c r="IC75" s="18" t="s">
        <v>129</v>
      </c>
      <c r="ID75" s="18">
        <v>400</v>
      </c>
      <c r="IE75" s="17" t="s">
        <v>136</v>
      </c>
    </row>
    <row r="76" spans="1:239" s="17" customFormat="1" ht="62.25" customHeight="1">
      <c r="A76" s="51">
        <v>64</v>
      </c>
      <c r="B76" s="52" t="s">
        <v>104</v>
      </c>
      <c r="C76" s="53" t="s">
        <v>130</v>
      </c>
      <c r="D76" s="54">
        <v>400</v>
      </c>
      <c r="E76" s="55" t="s">
        <v>136</v>
      </c>
      <c r="F76" s="56">
        <v>108.59</v>
      </c>
      <c r="G76" s="57"/>
      <c r="H76" s="58"/>
      <c r="I76" s="59" t="s">
        <v>34</v>
      </c>
      <c r="J76" s="60">
        <f>IF(I76="Less(-)",-1,1)</f>
        <v>1</v>
      </c>
      <c r="K76" s="58" t="s">
        <v>35</v>
      </c>
      <c r="L76" s="58" t="s">
        <v>4</v>
      </c>
      <c r="M76" s="45"/>
      <c r="N76" s="44"/>
      <c r="O76" s="44"/>
      <c r="P76" s="46"/>
      <c r="Q76" s="44"/>
      <c r="R76" s="4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7"/>
      <c r="BA76" s="48">
        <f>ROUND(total_amount_ba($B$2,$D$2,D76,F76,J76,K76,M76),0)</f>
        <v>43436</v>
      </c>
      <c r="BB76" s="49">
        <f>BA76+SUM(N76:AZ76)</f>
        <v>43436</v>
      </c>
      <c r="BC76" s="71" t="str">
        <f>SpellNumber(L76,BB76)</f>
        <v>INR  Forty Three Thousand Four Hundred &amp; Thirty Six  Only</v>
      </c>
      <c r="HZ76" s="18"/>
      <c r="IA76" s="18">
        <v>64</v>
      </c>
      <c r="IB76" s="18" t="s">
        <v>104</v>
      </c>
      <c r="IC76" s="18" t="s">
        <v>130</v>
      </c>
      <c r="ID76" s="18">
        <v>400</v>
      </c>
      <c r="IE76" s="17" t="s">
        <v>136</v>
      </c>
    </row>
    <row r="77" spans="1:238" s="17" customFormat="1" ht="52.5" customHeight="1">
      <c r="A77" s="51">
        <v>65</v>
      </c>
      <c r="B77" s="52" t="s">
        <v>246</v>
      </c>
      <c r="C77" s="53" t="s">
        <v>131</v>
      </c>
      <c r="D77" s="75"/>
      <c r="E77" s="76"/>
      <c r="F77" s="76"/>
      <c r="G77" s="76"/>
      <c r="H77" s="76"/>
      <c r="I77" s="76"/>
      <c r="J77" s="76"/>
      <c r="K77" s="76"/>
      <c r="L77" s="76"/>
      <c r="M77" s="76"/>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HZ77" s="18"/>
      <c r="IA77" s="18">
        <v>65</v>
      </c>
      <c r="IB77" s="18" t="s">
        <v>246</v>
      </c>
      <c r="IC77" s="18" t="s">
        <v>131</v>
      </c>
      <c r="ID77" s="18"/>
    </row>
    <row r="78" spans="1:239" s="17" customFormat="1" ht="37.5" customHeight="1">
      <c r="A78" s="51">
        <v>66</v>
      </c>
      <c r="B78" s="52" t="s">
        <v>247</v>
      </c>
      <c r="C78" s="53" t="s">
        <v>132</v>
      </c>
      <c r="D78" s="54">
        <v>3950</v>
      </c>
      <c r="E78" s="55" t="s">
        <v>136</v>
      </c>
      <c r="F78" s="56">
        <v>49.8</v>
      </c>
      <c r="G78" s="57"/>
      <c r="H78" s="58"/>
      <c r="I78" s="59" t="s">
        <v>34</v>
      </c>
      <c r="J78" s="60">
        <f>IF(I78="Less(-)",-1,1)</f>
        <v>1</v>
      </c>
      <c r="K78" s="58" t="s">
        <v>35</v>
      </c>
      <c r="L78" s="58" t="s">
        <v>4</v>
      </c>
      <c r="M78" s="45"/>
      <c r="N78" s="44"/>
      <c r="O78" s="44"/>
      <c r="P78" s="46"/>
      <c r="Q78" s="44"/>
      <c r="R78" s="4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7"/>
      <c r="BA78" s="48">
        <f>ROUND(total_amount_ba($B$2,$D$2,D78,F78,J78,K78,M78),0)</f>
        <v>196710</v>
      </c>
      <c r="BB78" s="49">
        <f>BA78+SUM(N78:AZ78)</f>
        <v>196710</v>
      </c>
      <c r="BC78" s="71" t="str">
        <f>SpellNumber(L78,BB78)</f>
        <v>INR  One Lakh Ninety Six Thousand Seven Hundred &amp; Ten  Only</v>
      </c>
      <c r="HZ78" s="18"/>
      <c r="IA78" s="18">
        <v>66</v>
      </c>
      <c r="IB78" s="18" t="s">
        <v>247</v>
      </c>
      <c r="IC78" s="18" t="s">
        <v>132</v>
      </c>
      <c r="ID78" s="18">
        <v>3950</v>
      </c>
      <c r="IE78" s="17" t="s">
        <v>136</v>
      </c>
    </row>
    <row r="79" spans="1:239" s="17" customFormat="1" ht="43.5" customHeight="1">
      <c r="A79" s="51">
        <v>67</v>
      </c>
      <c r="B79" s="52" t="s">
        <v>248</v>
      </c>
      <c r="C79" s="53" t="s">
        <v>133</v>
      </c>
      <c r="D79" s="54">
        <v>400</v>
      </c>
      <c r="E79" s="55" t="s">
        <v>136</v>
      </c>
      <c r="F79" s="56">
        <v>18.28</v>
      </c>
      <c r="G79" s="57"/>
      <c r="H79" s="58"/>
      <c r="I79" s="59" t="s">
        <v>34</v>
      </c>
      <c r="J79" s="60">
        <f>IF(I79="Less(-)",-1,1)</f>
        <v>1</v>
      </c>
      <c r="K79" s="58" t="s">
        <v>35</v>
      </c>
      <c r="L79" s="58" t="s">
        <v>4</v>
      </c>
      <c r="M79" s="45"/>
      <c r="N79" s="44"/>
      <c r="O79" s="44"/>
      <c r="P79" s="46"/>
      <c r="Q79" s="44"/>
      <c r="R79" s="4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7"/>
      <c r="BA79" s="48">
        <f>ROUND(total_amount_ba($B$2,$D$2,D79,F79,J79,K79,M79),0)</f>
        <v>7312</v>
      </c>
      <c r="BB79" s="49">
        <f>BA79+SUM(N79:AZ79)</f>
        <v>7312</v>
      </c>
      <c r="BC79" s="71" t="str">
        <f>SpellNumber(L79,BB79)</f>
        <v>INR  Seven Thousand Three Hundred &amp; Twelve  Only</v>
      </c>
      <c r="HZ79" s="18"/>
      <c r="IA79" s="18">
        <v>67</v>
      </c>
      <c r="IB79" s="18" t="s">
        <v>248</v>
      </c>
      <c r="IC79" s="18" t="s">
        <v>133</v>
      </c>
      <c r="ID79" s="18">
        <v>400</v>
      </c>
      <c r="IE79" s="17" t="s">
        <v>136</v>
      </c>
    </row>
    <row r="80" spans="1:238" s="17" customFormat="1" ht="27.75" customHeight="1">
      <c r="A80" s="51">
        <v>68</v>
      </c>
      <c r="B80" s="52" t="s">
        <v>184</v>
      </c>
      <c r="C80" s="53" t="s">
        <v>134</v>
      </c>
      <c r="D80" s="75"/>
      <c r="E80" s="76"/>
      <c r="F80" s="76"/>
      <c r="G80" s="76"/>
      <c r="H80" s="76"/>
      <c r="I80" s="76"/>
      <c r="J80" s="76"/>
      <c r="K80" s="76"/>
      <c r="L80" s="76"/>
      <c r="M80" s="76"/>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8"/>
      <c r="HZ80" s="18"/>
      <c r="IA80" s="18">
        <v>68</v>
      </c>
      <c r="IB80" s="18" t="s">
        <v>184</v>
      </c>
      <c r="IC80" s="18" t="s">
        <v>134</v>
      </c>
      <c r="ID80" s="18"/>
    </row>
    <row r="81" spans="1:239" s="17" customFormat="1" ht="31.5">
      <c r="A81" s="51">
        <v>69</v>
      </c>
      <c r="B81" s="52" t="s">
        <v>249</v>
      </c>
      <c r="C81" s="53" t="s">
        <v>135</v>
      </c>
      <c r="D81" s="54">
        <v>1275</v>
      </c>
      <c r="E81" s="55" t="s">
        <v>136</v>
      </c>
      <c r="F81" s="56">
        <v>75.89</v>
      </c>
      <c r="G81" s="57"/>
      <c r="H81" s="58"/>
      <c r="I81" s="59" t="s">
        <v>34</v>
      </c>
      <c r="J81" s="60">
        <f aca="true" t="shared" si="0" ref="J81:J120">IF(I81="Less(-)",-1,1)</f>
        <v>1</v>
      </c>
      <c r="K81" s="58" t="s">
        <v>35</v>
      </c>
      <c r="L81" s="58" t="s">
        <v>4</v>
      </c>
      <c r="M81" s="45"/>
      <c r="N81" s="44"/>
      <c r="O81" s="44"/>
      <c r="P81" s="46"/>
      <c r="Q81" s="44"/>
      <c r="R81" s="4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7"/>
      <c r="BA81" s="48">
        <f aca="true" t="shared" si="1" ref="BA81:BA120">ROUND(total_amount_ba($B$2,$D$2,D81,F81,J81,K81,M81),0)</f>
        <v>96760</v>
      </c>
      <c r="BB81" s="49">
        <f aca="true" t="shared" si="2" ref="BB81:BB120">BA81+SUM(N81:AZ81)</f>
        <v>96760</v>
      </c>
      <c r="BC81" s="71" t="str">
        <f aca="true" t="shared" si="3" ref="BC81:BC120">SpellNumber(L81,BB81)</f>
        <v>INR  Ninety Six Thousand Seven Hundred &amp; Sixty  Only</v>
      </c>
      <c r="HZ81" s="18"/>
      <c r="IA81" s="18">
        <v>69</v>
      </c>
      <c r="IB81" s="18" t="s">
        <v>249</v>
      </c>
      <c r="IC81" s="18" t="s">
        <v>135</v>
      </c>
      <c r="ID81" s="18">
        <v>1275</v>
      </c>
      <c r="IE81" s="17" t="s">
        <v>136</v>
      </c>
    </row>
    <row r="82" spans="1:238" s="17" customFormat="1" ht="31.5" customHeight="1">
      <c r="A82" s="51">
        <v>70</v>
      </c>
      <c r="B82" s="52" t="s">
        <v>250</v>
      </c>
      <c r="C82" s="53" t="s">
        <v>140</v>
      </c>
      <c r="D82" s="75"/>
      <c r="E82" s="76"/>
      <c r="F82" s="76"/>
      <c r="G82" s="76"/>
      <c r="H82" s="76"/>
      <c r="I82" s="76"/>
      <c r="J82" s="76"/>
      <c r="K82" s="76"/>
      <c r="L82" s="76"/>
      <c r="M82" s="76"/>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8"/>
      <c r="HZ82" s="18"/>
      <c r="IA82" s="18">
        <v>70</v>
      </c>
      <c r="IB82" s="18" t="s">
        <v>250</v>
      </c>
      <c r="IC82" s="18" t="s">
        <v>140</v>
      </c>
      <c r="ID82" s="18"/>
    </row>
    <row r="83" spans="1:239" s="17" customFormat="1" ht="31.5">
      <c r="A83" s="51">
        <v>71</v>
      </c>
      <c r="B83" s="52" t="s">
        <v>251</v>
      </c>
      <c r="C83" s="53" t="s">
        <v>141</v>
      </c>
      <c r="D83" s="54">
        <v>3000</v>
      </c>
      <c r="E83" s="55" t="s">
        <v>136</v>
      </c>
      <c r="F83" s="56">
        <v>64.97</v>
      </c>
      <c r="G83" s="57"/>
      <c r="H83" s="58"/>
      <c r="I83" s="59" t="s">
        <v>34</v>
      </c>
      <c r="J83" s="60">
        <f t="shared" si="0"/>
        <v>1</v>
      </c>
      <c r="K83" s="58" t="s">
        <v>35</v>
      </c>
      <c r="L83" s="58" t="s">
        <v>4</v>
      </c>
      <c r="M83" s="45"/>
      <c r="N83" s="44"/>
      <c r="O83" s="44"/>
      <c r="P83" s="46"/>
      <c r="Q83" s="44"/>
      <c r="R83" s="4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7"/>
      <c r="BA83" s="48">
        <f t="shared" si="1"/>
        <v>194910</v>
      </c>
      <c r="BB83" s="49">
        <f t="shared" si="2"/>
        <v>194910</v>
      </c>
      <c r="BC83" s="71" t="str">
        <f t="shared" si="3"/>
        <v>INR  One Lakh Ninety Four Thousand Nine Hundred &amp; Ten  Only</v>
      </c>
      <c r="HZ83" s="18"/>
      <c r="IA83" s="18">
        <v>71</v>
      </c>
      <c r="IB83" s="18" t="s">
        <v>251</v>
      </c>
      <c r="IC83" s="18" t="s">
        <v>141</v>
      </c>
      <c r="ID83" s="18">
        <v>3000</v>
      </c>
      <c r="IE83" s="17" t="s">
        <v>136</v>
      </c>
    </row>
    <row r="84" spans="1:238" s="17" customFormat="1" ht="15.75">
      <c r="A84" s="51">
        <v>72</v>
      </c>
      <c r="B84" s="52" t="s">
        <v>198</v>
      </c>
      <c r="C84" s="53" t="s">
        <v>142</v>
      </c>
      <c r="D84" s="75"/>
      <c r="E84" s="76"/>
      <c r="F84" s="76"/>
      <c r="G84" s="76"/>
      <c r="H84" s="76"/>
      <c r="I84" s="76"/>
      <c r="J84" s="76"/>
      <c r="K84" s="76"/>
      <c r="L84" s="76"/>
      <c r="M84" s="76"/>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8"/>
      <c r="HZ84" s="18"/>
      <c r="IA84" s="18">
        <v>72</v>
      </c>
      <c r="IB84" s="18" t="s">
        <v>198</v>
      </c>
      <c r="IC84" s="18" t="s">
        <v>142</v>
      </c>
      <c r="ID84" s="18"/>
    </row>
    <row r="85" spans="1:239" s="17" customFormat="1" ht="195.75" customHeight="1">
      <c r="A85" s="51">
        <v>73</v>
      </c>
      <c r="B85" s="52" t="s">
        <v>252</v>
      </c>
      <c r="C85" s="53" t="s">
        <v>143</v>
      </c>
      <c r="D85" s="54">
        <v>410</v>
      </c>
      <c r="E85" s="55" t="s">
        <v>136</v>
      </c>
      <c r="F85" s="56">
        <v>249.89</v>
      </c>
      <c r="G85" s="57"/>
      <c r="H85" s="58"/>
      <c r="I85" s="59" t="s">
        <v>34</v>
      </c>
      <c r="J85" s="60">
        <f t="shared" si="0"/>
        <v>1</v>
      </c>
      <c r="K85" s="58" t="s">
        <v>35</v>
      </c>
      <c r="L85" s="58" t="s">
        <v>4</v>
      </c>
      <c r="M85" s="45"/>
      <c r="N85" s="44"/>
      <c r="O85" s="44"/>
      <c r="P85" s="46"/>
      <c r="Q85" s="44"/>
      <c r="R85" s="4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7"/>
      <c r="BA85" s="48">
        <f t="shared" si="1"/>
        <v>102455</v>
      </c>
      <c r="BB85" s="49">
        <f t="shared" si="2"/>
        <v>102455</v>
      </c>
      <c r="BC85" s="71" t="str">
        <f t="shared" si="3"/>
        <v>INR  One Lakh Two Thousand Four Hundred &amp; Fifty Five  Only</v>
      </c>
      <c r="HZ85" s="18"/>
      <c r="IA85" s="18">
        <v>73</v>
      </c>
      <c r="IB85" s="18" t="s">
        <v>252</v>
      </c>
      <c r="IC85" s="18" t="s">
        <v>143</v>
      </c>
      <c r="ID85" s="18">
        <v>410</v>
      </c>
      <c r="IE85" s="17" t="s">
        <v>136</v>
      </c>
    </row>
    <row r="86" spans="1:239" s="17" customFormat="1" ht="31.5">
      <c r="A86" s="51">
        <v>74</v>
      </c>
      <c r="B86" s="52" t="s">
        <v>253</v>
      </c>
      <c r="C86" s="53" t="s">
        <v>144</v>
      </c>
      <c r="D86" s="54">
        <v>283</v>
      </c>
      <c r="E86" s="55" t="s">
        <v>136</v>
      </c>
      <c r="F86" s="56">
        <v>2.5</v>
      </c>
      <c r="G86" s="57"/>
      <c r="H86" s="58"/>
      <c r="I86" s="59" t="s">
        <v>34</v>
      </c>
      <c r="J86" s="60">
        <f t="shared" si="0"/>
        <v>1</v>
      </c>
      <c r="K86" s="58" t="s">
        <v>35</v>
      </c>
      <c r="L86" s="58" t="s">
        <v>4</v>
      </c>
      <c r="M86" s="45"/>
      <c r="N86" s="44"/>
      <c r="O86" s="44"/>
      <c r="P86" s="46"/>
      <c r="Q86" s="44"/>
      <c r="R86" s="4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7"/>
      <c r="BA86" s="48">
        <f t="shared" si="1"/>
        <v>708</v>
      </c>
      <c r="BB86" s="49">
        <f t="shared" si="2"/>
        <v>708</v>
      </c>
      <c r="BC86" s="71" t="str">
        <f t="shared" si="3"/>
        <v>INR  Seven Hundred &amp; Eight  Only</v>
      </c>
      <c r="HZ86" s="18"/>
      <c r="IA86" s="18">
        <v>74</v>
      </c>
      <c r="IB86" s="18" t="s">
        <v>253</v>
      </c>
      <c r="IC86" s="18" t="s">
        <v>144</v>
      </c>
      <c r="ID86" s="18">
        <v>283</v>
      </c>
      <c r="IE86" s="17" t="s">
        <v>136</v>
      </c>
    </row>
    <row r="87" spans="1:238" s="17" customFormat="1" ht="15.75">
      <c r="A87" s="51">
        <v>75</v>
      </c>
      <c r="B87" s="52" t="s">
        <v>105</v>
      </c>
      <c r="C87" s="53" t="s">
        <v>145</v>
      </c>
      <c r="D87" s="75"/>
      <c r="E87" s="76"/>
      <c r="F87" s="76"/>
      <c r="G87" s="76"/>
      <c r="H87" s="76"/>
      <c r="I87" s="76"/>
      <c r="J87" s="76"/>
      <c r="K87" s="76"/>
      <c r="L87" s="76"/>
      <c r="M87" s="76"/>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8"/>
      <c r="HZ87" s="18"/>
      <c r="IA87" s="18">
        <v>75</v>
      </c>
      <c r="IB87" s="18" t="s">
        <v>105</v>
      </c>
      <c r="IC87" s="18" t="s">
        <v>145</v>
      </c>
      <c r="ID87" s="18"/>
    </row>
    <row r="88" spans="1:239" s="17" customFormat="1" ht="57.75" customHeight="1">
      <c r="A88" s="51">
        <v>76</v>
      </c>
      <c r="B88" s="52" t="s">
        <v>254</v>
      </c>
      <c r="C88" s="53" t="s">
        <v>146</v>
      </c>
      <c r="D88" s="54">
        <v>50</v>
      </c>
      <c r="E88" s="55" t="s">
        <v>136</v>
      </c>
      <c r="F88" s="56">
        <v>192.68</v>
      </c>
      <c r="G88" s="57"/>
      <c r="H88" s="58"/>
      <c r="I88" s="59" t="s">
        <v>34</v>
      </c>
      <c r="J88" s="60">
        <f t="shared" si="0"/>
        <v>1</v>
      </c>
      <c r="K88" s="58" t="s">
        <v>35</v>
      </c>
      <c r="L88" s="58" t="s">
        <v>4</v>
      </c>
      <c r="M88" s="45"/>
      <c r="N88" s="44"/>
      <c r="O88" s="44"/>
      <c r="P88" s="46"/>
      <c r="Q88" s="44"/>
      <c r="R88" s="4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7"/>
      <c r="BA88" s="48">
        <f t="shared" si="1"/>
        <v>9634</v>
      </c>
      <c r="BB88" s="49">
        <f t="shared" si="2"/>
        <v>9634</v>
      </c>
      <c r="BC88" s="71" t="str">
        <f t="shared" si="3"/>
        <v>INR  Nine Thousand Six Hundred &amp; Thirty Four  Only</v>
      </c>
      <c r="HZ88" s="18"/>
      <c r="IA88" s="18">
        <v>76</v>
      </c>
      <c r="IB88" s="18" t="s">
        <v>254</v>
      </c>
      <c r="IC88" s="18" t="s">
        <v>146</v>
      </c>
      <c r="ID88" s="18">
        <v>50</v>
      </c>
      <c r="IE88" s="17" t="s">
        <v>136</v>
      </c>
    </row>
    <row r="89" spans="1:239" s="17" customFormat="1" ht="31.5">
      <c r="A89" s="51">
        <v>77</v>
      </c>
      <c r="B89" s="52" t="s">
        <v>185</v>
      </c>
      <c r="C89" s="53" t="s">
        <v>147</v>
      </c>
      <c r="D89" s="54">
        <v>878</v>
      </c>
      <c r="E89" s="55" t="s">
        <v>136</v>
      </c>
      <c r="F89" s="56">
        <v>39.5</v>
      </c>
      <c r="G89" s="57"/>
      <c r="H89" s="58"/>
      <c r="I89" s="59" t="s">
        <v>34</v>
      </c>
      <c r="J89" s="60">
        <f t="shared" si="0"/>
        <v>1</v>
      </c>
      <c r="K89" s="58" t="s">
        <v>35</v>
      </c>
      <c r="L89" s="58" t="s">
        <v>4</v>
      </c>
      <c r="M89" s="45"/>
      <c r="N89" s="44"/>
      <c r="O89" s="44"/>
      <c r="P89" s="46"/>
      <c r="Q89" s="44"/>
      <c r="R89" s="4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7"/>
      <c r="BA89" s="48">
        <f t="shared" si="1"/>
        <v>34681</v>
      </c>
      <c r="BB89" s="49">
        <f t="shared" si="2"/>
        <v>34681</v>
      </c>
      <c r="BC89" s="71" t="str">
        <f t="shared" si="3"/>
        <v>INR  Thirty Four Thousand Six Hundred &amp; Eighty One  Only</v>
      </c>
      <c r="HZ89" s="18"/>
      <c r="IA89" s="18">
        <v>77</v>
      </c>
      <c r="IB89" s="18" t="s">
        <v>185</v>
      </c>
      <c r="IC89" s="18" t="s">
        <v>147</v>
      </c>
      <c r="ID89" s="18">
        <v>878</v>
      </c>
      <c r="IE89" s="17" t="s">
        <v>136</v>
      </c>
    </row>
    <row r="90" spans="1:239" s="17" customFormat="1" ht="71.25" customHeight="1">
      <c r="A90" s="51">
        <v>78</v>
      </c>
      <c r="B90" s="52" t="s">
        <v>203</v>
      </c>
      <c r="C90" s="53" t="s">
        <v>148</v>
      </c>
      <c r="D90" s="54">
        <v>20</v>
      </c>
      <c r="E90" s="55" t="s">
        <v>210</v>
      </c>
      <c r="F90" s="56">
        <v>192.33</v>
      </c>
      <c r="G90" s="57"/>
      <c r="H90" s="58"/>
      <c r="I90" s="59" t="s">
        <v>34</v>
      </c>
      <c r="J90" s="60">
        <f t="shared" si="0"/>
        <v>1</v>
      </c>
      <c r="K90" s="58" t="s">
        <v>35</v>
      </c>
      <c r="L90" s="58" t="s">
        <v>4</v>
      </c>
      <c r="M90" s="45"/>
      <c r="N90" s="44"/>
      <c r="O90" s="44"/>
      <c r="P90" s="46"/>
      <c r="Q90" s="44"/>
      <c r="R90" s="4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7"/>
      <c r="BA90" s="48">
        <f t="shared" si="1"/>
        <v>3847</v>
      </c>
      <c r="BB90" s="49">
        <f t="shared" si="2"/>
        <v>3847</v>
      </c>
      <c r="BC90" s="71" t="str">
        <f t="shared" si="3"/>
        <v>INR  Three Thousand Eight Hundred &amp; Forty Seven  Only</v>
      </c>
      <c r="HZ90" s="18"/>
      <c r="IA90" s="18">
        <v>78</v>
      </c>
      <c r="IB90" s="18" t="s">
        <v>203</v>
      </c>
      <c r="IC90" s="18" t="s">
        <v>148</v>
      </c>
      <c r="ID90" s="18">
        <v>20</v>
      </c>
      <c r="IE90" s="17" t="s">
        <v>210</v>
      </c>
    </row>
    <row r="91" spans="1:238" s="17" customFormat="1" ht="63">
      <c r="A91" s="51">
        <v>79</v>
      </c>
      <c r="B91" s="52" t="s">
        <v>255</v>
      </c>
      <c r="C91" s="53" t="s">
        <v>149</v>
      </c>
      <c r="D91" s="75"/>
      <c r="E91" s="76"/>
      <c r="F91" s="76"/>
      <c r="G91" s="76"/>
      <c r="H91" s="76"/>
      <c r="I91" s="76"/>
      <c r="J91" s="76"/>
      <c r="K91" s="76"/>
      <c r="L91" s="76"/>
      <c r="M91" s="76"/>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8"/>
      <c r="HZ91" s="18"/>
      <c r="IA91" s="18">
        <v>79</v>
      </c>
      <c r="IB91" s="18" t="s">
        <v>255</v>
      </c>
      <c r="IC91" s="18" t="s">
        <v>149</v>
      </c>
      <c r="ID91" s="18"/>
    </row>
    <row r="92" spans="1:239" s="17" customFormat="1" ht="31.5">
      <c r="A92" s="51">
        <v>80</v>
      </c>
      <c r="B92" s="52" t="s">
        <v>256</v>
      </c>
      <c r="C92" s="53" t="s">
        <v>150</v>
      </c>
      <c r="D92" s="54">
        <v>50</v>
      </c>
      <c r="E92" s="55" t="s">
        <v>136</v>
      </c>
      <c r="F92" s="56">
        <v>419.11</v>
      </c>
      <c r="G92" s="57"/>
      <c r="H92" s="58"/>
      <c r="I92" s="59" t="s">
        <v>34</v>
      </c>
      <c r="J92" s="60">
        <f t="shared" si="0"/>
        <v>1</v>
      </c>
      <c r="K92" s="58" t="s">
        <v>35</v>
      </c>
      <c r="L92" s="58" t="s">
        <v>4</v>
      </c>
      <c r="M92" s="45"/>
      <c r="N92" s="44"/>
      <c r="O92" s="44"/>
      <c r="P92" s="46"/>
      <c r="Q92" s="44"/>
      <c r="R92" s="4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7"/>
      <c r="BA92" s="48">
        <f t="shared" si="1"/>
        <v>20956</v>
      </c>
      <c r="BB92" s="49">
        <f t="shared" si="2"/>
        <v>20956</v>
      </c>
      <c r="BC92" s="71" t="str">
        <f t="shared" si="3"/>
        <v>INR  Twenty Thousand Nine Hundred &amp; Fifty Six  Only</v>
      </c>
      <c r="HZ92" s="18"/>
      <c r="IA92" s="18">
        <v>80</v>
      </c>
      <c r="IB92" s="18" t="s">
        <v>256</v>
      </c>
      <c r="IC92" s="18" t="s">
        <v>150</v>
      </c>
      <c r="ID92" s="18">
        <v>50</v>
      </c>
      <c r="IE92" s="17" t="s">
        <v>136</v>
      </c>
    </row>
    <row r="93" spans="1:238" s="17" customFormat="1" ht="36" customHeight="1">
      <c r="A93" s="51">
        <v>81</v>
      </c>
      <c r="B93" s="52" t="s">
        <v>199</v>
      </c>
      <c r="C93" s="53" t="s">
        <v>151</v>
      </c>
      <c r="D93" s="75"/>
      <c r="E93" s="76"/>
      <c r="F93" s="76"/>
      <c r="G93" s="76"/>
      <c r="H93" s="76"/>
      <c r="I93" s="76"/>
      <c r="J93" s="76"/>
      <c r="K93" s="76"/>
      <c r="L93" s="76"/>
      <c r="M93" s="76"/>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c r="HZ93" s="18"/>
      <c r="IA93" s="18">
        <v>81</v>
      </c>
      <c r="IB93" s="18" t="s">
        <v>199</v>
      </c>
      <c r="IC93" s="18" t="s">
        <v>151</v>
      </c>
      <c r="ID93" s="18"/>
    </row>
    <row r="94" spans="1:239" s="17" customFormat="1" ht="15.75">
      <c r="A94" s="51">
        <v>82</v>
      </c>
      <c r="B94" s="52" t="s">
        <v>200</v>
      </c>
      <c r="C94" s="53" t="s">
        <v>152</v>
      </c>
      <c r="D94" s="54">
        <v>10</v>
      </c>
      <c r="E94" s="55" t="s">
        <v>136</v>
      </c>
      <c r="F94" s="56">
        <v>825.91</v>
      </c>
      <c r="G94" s="57"/>
      <c r="H94" s="58"/>
      <c r="I94" s="59" t="s">
        <v>34</v>
      </c>
      <c r="J94" s="60">
        <f t="shared" si="0"/>
        <v>1</v>
      </c>
      <c r="K94" s="58" t="s">
        <v>35</v>
      </c>
      <c r="L94" s="58" t="s">
        <v>4</v>
      </c>
      <c r="M94" s="45"/>
      <c r="N94" s="44"/>
      <c r="O94" s="44"/>
      <c r="P94" s="46"/>
      <c r="Q94" s="44"/>
      <c r="R94" s="4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7"/>
      <c r="BA94" s="48">
        <f t="shared" si="1"/>
        <v>8259</v>
      </c>
      <c r="BB94" s="49">
        <f t="shared" si="2"/>
        <v>8259</v>
      </c>
      <c r="BC94" s="71" t="str">
        <f t="shared" si="3"/>
        <v>INR  Eight Thousand Two Hundred &amp; Fifty Nine  Only</v>
      </c>
      <c r="HZ94" s="18"/>
      <c r="IA94" s="18">
        <v>82</v>
      </c>
      <c r="IB94" s="18" t="s">
        <v>200</v>
      </c>
      <c r="IC94" s="18" t="s">
        <v>152</v>
      </c>
      <c r="ID94" s="18">
        <v>10</v>
      </c>
      <c r="IE94" s="17" t="s">
        <v>136</v>
      </c>
    </row>
    <row r="95" spans="1:238" s="17" customFormat="1" ht="27" customHeight="1">
      <c r="A95" s="51">
        <v>83</v>
      </c>
      <c r="B95" s="52" t="s">
        <v>105</v>
      </c>
      <c r="C95" s="53" t="s">
        <v>153</v>
      </c>
      <c r="D95" s="75"/>
      <c r="E95" s="76"/>
      <c r="F95" s="76"/>
      <c r="G95" s="76"/>
      <c r="H95" s="76"/>
      <c r="I95" s="76"/>
      <c r="J95" s="76"/>
      <c r="K95" s="76"/>
      <c r="L95" s="76"/>
      <c r="M95" s="76"/>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8"/>
      <c r="HZ95" s="18"/>
      <c r="IA95" s="18">
        <v>83</v>
      </c>
      <c r="IB95" s="18" t="s">
        <v>105</v>
      </c>
      <c r="IC95" s="18" t="s">
        <v>153</v>
      </c>
      <c r="ID95" s="18"/>
    </row>
    <row r="96" spans="1:238" s="17" customFormat="1" ht="57.75" customHeight="1">
      <c r="A96" s="51">
        <v>84</v>
      </c>
      <c r="B96" s="52" t="s">
        <v>201</v>
      </c>
      <c r="C96" s="53" t="s">
        <v>154</v>
      </c>
      <c r="D96" s="75"/>
      <c r="E96" s="76"/>
      <c r="F96" s="76"/>
      <c r="G96" s="76"/>
      <c r="H96" s="76"/>
      <c r="I96" s="76"/>
      <c r="J96" s="76"/>
      <c r="K96" s="76"/>
      <c r="L96" s="76"/>
      <c r="M96" s="76"/>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8"/>
      <c r="HZ96" s="18"/>
      <c r="IA96" s="18">
        <v>84</v>
      </c>
      <c r="IB96" s="18" t="s">
        <v>201</v>
      </c>
      <c r="IC96" s="18" t="s">
        <v>154</v>
      </c>
      <c r="ID96" s="18"/>
    </row>
    <row r="97" spans="1:239" s="17" customFormat="1" ht="31.5">
      <c r="A97" s="51">
        <v>85</v>
      </c>
      <c r="B97" s="52" t="s">
        <v>202</v>
      </c>
      <c r="C97" s="53" t="s">
        <v>155</v>
      </c>
      <c r="D97" s="54">
        <v>32</v>
      </c>
      <c r="E97" s="55" t="s">
        <v>139</v>
      </c>
      <c r="F97" s="56">
        <v>265.41</v>
      </c>
      <c r="G97" s="57"/>
      <c r="H97" s="58"/>
      <c r="I97" s="59" t="s">
        <v>34</v>
      </c>
      <c r="J97" s="60">
        <f t="shared" si="0"/>
        <v>1</v>
      </c>
      <c r="K97" s="58" t="s">
        <v>35</v>
      </c>
      <c r="L97" s="58" t="s">
        <v>4</v>
      </c>
      <c r="M97" s="45"/>
      <c r="N97" s="44"/>
      <c r="O97" s="44"/>
      <c r="P97" s="46"/>
      <c r="Q97" s="44"/>
      <c r="R97" s="4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7"/>
      <c r="BA97" s="48">
        <f t="shared" si="1"/>
        <v>8493</v>
      </c>
      <c r="BB97" s="49">
        <f t="shared" si="2"/>
        <v>8493</v>
      </c>
      <c r="BC97" s="71" t="str">
        <f t="shared" si="3"/>
        <v>INR  Eight Thousand Four Hundred &amp; Ninety Three  Only</v>
      </c>
      <c r="HZ97" s="18"/>
      <c r="IA97" s="18">
        <v>85</v>
      </c>
      <c r="IB97" s="18" t="s">
        <v>202</v>
      </c>
      <c r="IC97" s="18" t="s">
        <v>155</v>
      </c>
      <c r="ID97" s="18">
        <v>32</v>
      </c>
      <c r="IE97" s="17" t="s">
        <v>139</v>
      </c>
    </row>
    <row r="98" spans="1:239" s="17" customFormat="1" ht="29.25" customHeight="1">
      <c r="A98" s="51">
        <v>86</v>
      </c>
      <c r="B98" s="52" t="s">
        <v>185</v>
      </c>
      <c r="C98" s="53" t="s">
        <v>156</v>
      </c>
      <c r="D98" s="54">
        <v>5</v>
      </c>
      <c r="E98" s="55" t="s">
        <v>136</v>
      </c>
      <c r="F98" s="56">
        <v>39.5</v>
      </c>
      <c r="G98" s="57"/>
      <c r="H98" s="58"/>
      <c r="I98" s="59" t="s">
        <v>34</v>
      </c>
      <c r="J98" s="60">
        <f t="shared" si="0"/>
        <v>1</v>
      </c>
      <c r="K98" s="58" t="s">
        <v>35</v>
      </c>
      <c r="L98" s="58" t="s">
        <v>4</v>
      </c>
      <c r="M98" s="45"/>
      <c r="N98" s="44"/>
      <c r="O98" s="44"/>
      <c r="P98" s="46"/>
      <c r="Q98" s="44"/>
      <c r="R98" s="4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7"/>
      <c r="BA98" s="48">
        <f t="shared" si="1"/>
        <v>198</v>
      </c>
      <c r="BB98" s="49">
        <f t="shared" si="2"/>
        <v>198</v>
      </c>
      <c r="BC98" s="71" t="str">
        <f t="shared" si="3"/>
        <v>INR  One Hundred &amp; Ninety Eight  Only</v>
      </c>
      <c r="HZ98" s="18"/>
      <c r="IA98" s="18">
        <v>86</v>
      </c>
      <c r="IB98" s="18" t="s">
        <v>185</v>
      </c>
      <c r="IC98" s="18" t="s">
        <v>156</v>
      </c>
      <c r="ID98" s="18">
        <v>5</v>
      </c>
      <c r="IE98" s="17" t="s">
        <v>136</v>
      </c>
    </row>
    <row r="99" spans="1:238" s="17" customFormat="1" ht="15.75">
      <c r="A99" s="51">
        <v>87</v>
      </c>
      <c r="B99" s="52" t="s">
        <v>179</v>
      </c>
      <c r="C99" s="53" t="s">
        <v>157</v>
      </c>
      <c r="D99" s="75"/>
      <c r="E99" s="76"/>
      <c r="F99" s="76"/>
      <c r="G99" s="76"/>
      <c r="H99" s="76"/>
      <c r="I99" s="76"/>
      <c r="J99" s="76"/>
      <c r="K99" s="76"/>
      <c r="L99" s="76"/>
      <c r="M99" s="76"/>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8"/>
      <c r="HZ99" s="18"/>
      <c r="IA99" s="18">
        <v>87</v>
      </c>
      <c r="IB99" s="18" t="s">
        <v>179</v>
      </c>
      <c r="IC99" s="18" t="s">
        <v>157</v>
      </c>
      <c r="ID99" s="18"/>
    </row>
    <row r="100" spans="1:238" s="17" customFormat="1" ht="31.5">
      <c r="A100" s="51">
        <v>88</v>
      </c>
      <c r="B100" s="52" t="s">
        <v>183</v>
      </c>
      <c r="C100" s="53" t="s">
        <v>158</v>
      </c>
      <c r="D100" s="75"/>
      <c r="E100" s="76"/>
      <c r="F100" s="76"/>
      <c r="G100" s="76"/>
      <c r="H100" s="76"/>
      <c r="I100" s="76"/>
      <c r="J100" s="76"/>
      <c r="K100" s="76"/>
      <c r="L100" s="76"/>
      <c r="M100" s="76"/>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8"/>
      <c r="HZ100" s="18"/>
      <c r="IA100" s="18">
        <v>88</v>
      </c>
      <c r="IB100" s="18" t="s">
        <v>183</v>
      </c>
      <c r="IC100" s="18" t="s">
        <v>158</v>
      </c>
      <c r="ID100" s="18"/>
    </row>
    <row r="101" spans="1:239" s="17" customFormat="1" ht="16.5" customHeight="1">
      <c r="A101" s="51">
        <v>89</v>
      </c>
      <c r="B101" s="52" t="s">
        <v>180</v>
      </c>
      <c r="C101" s="53" t="s">
        <v>159</v>
      </c>
      <c r="D101" s="54">
        <v>12</v>
      </c>
      <c r="E101" s="55" t="s">
        <v>139</v>
      </c>
      <c r="F101" s="56">
        <v>621.13</v>
      </c>
      <c r="G101" s="57"/>
      <c r="H101" s="58"/>
      <c r="I101" s="59" t="s">
        <v>34</v>
      </c>
      <c r="J101" s="60">
        <f t="shared" si="0"/>
        <v>1</v>
      </c>
      <c r="K101" s="58" t="s">
        <v>35</v>
      </c>
      <c r="L101" s="58" t="s">
        <v>4</v>
      </c>
      <c r="M101" s="45"/>
      <c r="N101" s="44"/>
      <c r="O101" s="44"/>
      <c r="P101" s="46"/>
      <c r="Q101" s="44"/>
      <c r="R101" s="4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7"/>
      <c r="BA101" s="48">
        <f t="shared" si="1"/>
        <v>7454</v>
      </c>
      <c r="BB101" s="49">
        <f t="shared" si="2"/>
        <v>7454</v>
      </c>
      <c r="BC101" s="71" t="str">
        <f t="shared" si="3"/>
        <v>INR  Seven Thousand Four Hundred &amp; Fifty Four  Only</v>
      </c>
      <c r="HZ101" s="18"/>
      <c r="IA101" s="18">
        <v>89</v>
      </c>
      <c r="IB101" s="18" t="s">
        <v>180</v>
      </c>
      <c r="IC101" s="18" t="s">
        <v>159</v>
      </c>
      <c r="ID101" s="18">
        <v>12</v>
      </c>
      <c r="IE101" s="17" t="s">
        <v>139</v>
      </c>
    </row>
    <row r="102" spans="1:238" s="17" customFormat="1" ht="15.75">
      <c r="A102" s="51">
        <v>90</v>
      </c>
      <c r="B102" s="52" t="s">
        <v>106</v>
      </c>
      <c r="C102" s="53" t="s">
        <v>160</v>
      </c>
      <c r="D102" s="75"/>
      <c r="E102" s="76"/>
      <c r="F102" s="76"/>
      <c r="G102" s="76"/>
      <c r="H102" s="76"/>
      <c r="I102" s="76"/>
      <c r="J102" s="76"/>
      <c r="K102" s="76"/>
      <c r="L102" s="76"/>
      <c r="M102" s="76"/>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8"/>
      <c r="HV102" s="17">
        <v>1.07</v>
      </c>
      <c r="HW102" s="17" t="s">
        <v>92</v>
      </c>
      <c r="HX102" s="17" t="s">
        <v>55</v>
      </c>
      <c r="HZ102" s="18"/>
      <c r="IA102" s="18">
        <v>90</v>
      </c>
      <c r="IB102" s="18" t="s">
        <v>106</v>
      </c>
      <c r="IC102" s="18" t="s">
        <v>160</v>
      </c>
      <c r="ID102" s="18"/>
    </row>
    <row r="103" spans="1:238" s="17" customFormat="1" ht="178.5" customHeight="1">
      <c r="A103" s="51">
        <v>91</v>
      </c>
      <c r="B103" s="52" t="s">
        <v>181</v>
      </c>
      <c r="C103" s="53" t="s">
        <v>161</v>
      </c>
      <c r="D103" s="75"/>
      <c r="E103" s="76"/>
      <c r="F103" s="76"/>
      <c r="G103" s="76"/>
      <c r="H103" s="76"/>
      <c r="I103" s="76"/>
      <c r="J103" s="76"/>
      <c r="K103" s="76"/>
      <c r="L103" s="76"/>
      <c r="M103" s="76"/>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8"/>
      <c r="HV103" s="17">
        <v>1.08</v>
      </c>
      <c r="HW103" s="17" t="s">
        <v>88</v>
      </c>
      <c r="HX103" s="17" t="s">
        <v>47</v>
      </c>
      <c r="HZ103" s="18"/>
      <c r="IA103" s="18">
        <v>91</v>
      </c>
      <c r="IB103" s="18" t="s">
        <v>181</v>
      </c>
      <c r="IC103" s="18" t="s">
        <v>161</v>
      </c>
      <c r="ID103" s="18"/>
    </row>
    <row r="104" spans="1:238" s="17" customFormat="1" ht="15.75">
      <c r="A104" s="51">
        <v>92</v>
      </c>
      <c r="B104" s="52" t="s">
        <v>182</v>
      </c>
      <c r="C104" s="53" t="s">
        <v>162</v>
      </c>
      <c r="D104" s="75"/>
      <c r="E104" s="76"/>
      <c r="F104" s="76"/>
      <c r="G104" s="76"/>
      <c r="H104" s="76"/>
      <c r="I104" s="76"/>
      <c r="J104" s="76"/>
      <c r="K104" s="76"/>
      <c r="L104" s="76"/>
      <c r="M104" s="76"/>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8"/>
      <c r="HV104" s="17">
        <v>1.09</v>
      </c>
      <c r="HW104" s="17" t="s">
        <v>93</v>
      </c>
      <c r="HX104" s="17" t="s">
        <v>56</v>
      </c>
      <c r="HZ104" s="18"/>
      <c r="IA104" s="18">
        <v>92</v>
      </c>
      <c r="IB104" s="18" t="s">
        <v>182</v>
      </c>
      <c r="IC104" s="18" t="s">
        <v>162</v>
      </c>
      <c r="ID104" s="18"/>
    </row>
    <row r="105" spans="1:239" s="17" customFormat="1" ht="15.75">
      <c r="A105" s="51">
        <v>93</v>
      </c>
      <c r="B105" s="52" t="s">
        <v>257</v>
      </c>
      <c r="C105" s="53" t="s">
        <v>163</v>
      </c>
      <c r="D105" s="54">
        <v>100</v>
      </c>
      <c r="E105" s="55" t="s">
        <v>138</v>
      </c>
      <c r="F105" s="56">
        <v>408.86</v>
      </c>
      <c r="G105" s="57"/>
      <c r="H105" s="58"/>
      <c r="I105" s="59" t="s">
        <v>34</v>
      </c>
      <c r="J105" s="60">
        <f t="shared" si="0"/>
        <v>1</v>
      </c>
      <c r="K105" s="58" t="s">
        <v>35</v>
      </c>
      <c r="L105" s="58" t="s">
        <v>4</v>
      </c>
      <c r="M105" s="45"/>
      <c r="N105" s="44"/>
      <c r="O105" s="44"/>
      <c r="P105" s="46"/>
      <c r="Q105" s="44"/>
      <c r="R105" s="4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7"/>
      <c r="BA105" s="48">
        <f t="shared" si="1"/>
        <v>40886</v>
      </c>
      <c r="BB105" s="49">
        <f t="shared" si="2"/>
        <v>40886</v>
      </c>
      <c r="BC105" s="71" t="str">
        <f t="shared" si="3"/>
        <v>INR  Forty Thousand Eight Hundred &amp; Eighty Six  Only</v>
      </c>
      <c r="HV105" s="17">
        <v>1.1</v>
      </c>
      <c r="HW105" s="17" t="s">
        <v>94</v>
      </c>
      <c r="HX105" s="17" t="s">
        <v>48</v>
      </c>
      <c r="HZ105" s="18"/>
      <c r="IA105" s="18">
        <v>93</v>
      </c>
      <c r="IB105" s="18" t="s">
        <v>257</v>
      </c>
      <c r="IC105" s="18" t="s">
        <v>163</v>
      </c>
      <c r="ID105" s="18">
        <v>100</v>
      </c>
      <c r="IE105" s="17" t="s">
        <v>138</v>
      </c>
    </row>
    <row r="106" spans="1:238" s="17" customFormat="1" ht="47.25">
      <c r="A106" s="51">
        <v>94</v>
      </c>
      <c r="B106" s="52" t="s">
        <v>258</v>
      </c>
      <c r="C106" s="53" t="s">
        <v>164</v>
      </c>
      <c r="D106" s="75"/>
      <c r="E106" s="76"/>
      <c r="F106" s="76"/>
      <c r="G106" s="76"/>
      <c r="H106" s="76"/>
      <c r="I106" s="76"/>
      <c r="J106" s="76"/>
      <c r="K106" s="76"/>
      <c r="L106" s="76"/>
      <c r="M106" s="76"/>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8"/>
      <c r="HV106" s="17">
        <v>1.11</v>
      </c>
      <c r="HW106" s="17" t="s">
        <v>95</v>
      </c>
      <c r="HX106" s="17" t="s">
        <v>57</v>
      </c>
      <c r="HZ106" s="18"/>
      <c r="IA106" s="18">
        <v>94</v>
      </c>
      <c r="IB106" s="18" t="s">
        <v>258</v>
      </c>
      <c r="IC106" s="18" t="s">
        <v>164</v>
      </c>
      <c r="ID106" s="18"/>
    </row>
    <row r="107" spans="1:239" s="17" customFormat="1" ht="31.5">
      <c r="A107" s="51">
        <v>95</v>
      </c>
      <c r="B107" s="52" t="s">
        <v>257</v>
      </c>
      <c r="C107" s="53" t="s">
        <v>165</v>
      </c>
      <c r="D107" s="54">
        <v>70</v>
      </c>
      <c r="E107" s="55" t="s">
        <v>138</v>
      </c>
      <c r="F107" s="56">
        <v>495.22</v>
      </c>
      <c r="G107" s="57"/>
      <c r="H107" s="58"/>
      <c r="I107" s="59" t="s">
        <v>34</v>
      </c>
      <c r="J107" s="60">
        <f t="shared" si="0"/>
        <v>1</v>
      </c>
      <c r="K107" s="58" t="s">
        <v>35</v>
      </c>
      <c r="L107" s="58" t="s">
        <v>4</v>
      </c>
      <c r="M107" s="45"/>
      <c r="N107" s="44"/>
      <c r="O107" s="44"/>
      <c r="P107" s="46"/>
      <c r="Q107" s="44"/>
      <c r="R107" s="4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7"/>
      <c r="BA107" s="48">
        <f t="shared" si="1"/>
        <v>34665</v>
      </c>
      <c r="BB107" s="49">
        <f t="shared" si="2"/>
        <v>34665</v>
      </c>
      <c r="BC107" s="71" t="str">
        <f t="shared" si="3"/>
        <v>INR  Thirty Four Thousand Six Hundred &amp; Sixty Five  Only</v>
      </c>
      <c r="HV107" s="17">
        <v>1.12</v>
      </c>
      <c r="HW107" s="17" t="s">
        <v>96</v>
      </c>
      <c r="HX107" s="17" t="s">
        <v>58</v>
      </c>
      <c r="HZ107" s="18"/>
      <c r="IA107" s="18">
        <v>95</v>
      </c>
      <c r="IB107" s="18" t="s">
        <v>257</v>
      </c>
      <c r="IC107" s="18" t="s">
        <v>165</v>
      </c>
      <c r="ID107" s="18">
        <v>70</v>
      </c>
      <c r="IE107" s="17" t="s">
        <v>138</v>
      </c>
    </row>
    <row r="108" spans="1:238" s="17" customFormat="1" ht="15.75">
      <c r="A108" s="51">
        <v>96</v>
      </c>
      <c r="B108" s="52" t="s">
        <v>259</v>
      </c>
      <c r="C108" s="53" t="s">
        <v>166</v>
      </c>
      <c r="D108" s="75"/>
      <c r="E108" s="76"/>
      <c r="F108" s="76"/>
      <c r="G108" s="76"/>
      <c r="H108" s="76"/>
      <c r="I108" s="76"/>
      <c r="J108" s="76"/>
      <c r="K108" s="76"/>
      <c r="L108" s="76"/>
      <c r="M108" s="76"/>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8"/>
      <c r="HZ108" s="18"/>
      <c r="IA108" s="18">
        <v>96</v>
      </c>
      <c r="IB108" s="18" t="s">
        <v>259</v>
      </c>
      <c r="IC108" s="18" t="s">
        <v>166</v>
      </c>
      <c r="ID108" s="18"/>
    </row>
    <row r="109" spans="1:239" s="17" customFormat="1" ht="167.25" customHeight="1">
      <c r="A109" s="51">
        <v>97</v>
      </c>
      <c r="B109" s="52" t="s">
        <v>271</v>
      </c>
      <c r="C109" s="53" t="s">
        <v>167</v>
      </c>
      <c r="D109" s="54">
        <v>775</v>
      </c>
      <c r="E109" s="55" t="s">
        <v>136</v>
      </c>
      <c r="F109" s="56">
        <v>415.74</v>
      </c>
      <c r="G109" s="57"/>
      <c r="H109" s="58"/>
      <c r="I109" s="59" t="s">
        <v>34</v>
      </c>
      <c r="J109" s="60">
        <f t="shared" si="0"/>
        <v>1</v>
      </c>
      <c r="K109" s="58" t="s">
        <v>35</v>
      </c>
      <c r="L109" s="58" t="s">
        <v>4</v>
      </c>
      <c r="M109" s="45"/>
      <c r="N109" s="44"/>
      <c r="O109" s="44"/>
      <c r="P109" s="46"/>
      <c r="Q109" s="44"/>
      <c r="R109" s="4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7"/>
      <c r="BA109" s="48">
        <f t="shared" si="1"/>
        <v>322199</v>
      </c>
      <c r="BB109" s="49">
        <f t="shared" si="2"/>
        <v>322199</v>
      </c>
      <c r="BC109" s="71" t="str">
        <f t="shared" si="3"/>
        <v>INR  Three Lakh Twenty Two Thousand One Hundred &amp; Ninety Nine  Only</v>
      </c>
      <c r="HZ109" s="18"/>
      <c r="IA109" s="18">
        <v>97</v>
      </c>
      <c r="IB109" s="24" t="s">
        <v>271</v>
      </c>
      <c r="IC109" s="18" t="s">
        <v>167</v>
      </c>
      <c r="ID109" s="18">
        <v>775</v>
      </c>
      <c r="IE109" s="17" t="s">
        <v>136</v>
      </c>
    </row>
    <row r="110" spans="1:238" s="17" customFormat="1" ht="15.75">
      <c r="A110" s="51">
        <v>98</v>
      </c>
      <c r="B110" s="52" t="s">
        <v>260</v>
      </c>
      <c r="C110" s="53" t="s">
        <v>168</v>
      </c>
      <c r="D110" s="75"/>
      <c r="E110" s="76"/>
      <c r="F110" s="76"/>
      <c r="G110" s="76"/>
      <c r="H110" s="76"/>
      <c r="I110" s="76"/>
      <c r="J110" s="76"/>
      <c r="K110" s="76"/>
      <c r="L110" s="76"/>
      <c r="M110" s="76"/>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8"/>
      <c r="HZ110" s="18"/>
      <c r="IA110" s="18">
        <v>98</v>
      </c>
      <c r="IB110" s="18" t="s">
        <v>260</v>
      </c>
      <c r="IC110" s="18" t="s">
        <v>168</v>
      </c>
      <c r="ID110" s="18"/>
    </row>
    <row r="111" spans="1:239" s="17" customFormat="1" ht="63">
      <c r="A111" s="51">
        <v>99</v>
      </c>
      <c r="B111" s="52" t="s">
        <v>261</v>
      </c>
      <c r="C111" s="53" t="s">
        <v>169</v>
      </c>
      <c r="D111" s="54">
        <v>775</v>
      </c>
      <c r="E111" s="55" t="s">
        <v>136</v>
      </c>
      <c r="F111" s="56">
        <v>56.2</v>
      </c>
      <c r="G111" s="57"/>
      <c r="H111" s="58"/>
      <c r="I111" s="59" t="s">
        <v>34</v>
      </c>
      <c r="J111" s="60">
        <f t="shared" si="0"/>
        <v>1</v>
      </c>
      <c r="K111" s="58" t="s">
        <v>35</v>
      </c>
      <c r="L111" s="58" t="s">
        <v>4</v>
      </c>
      <c r="M111" s="45"/>
      <c r="N111" s="44"/>
      <c r="O111" s="44"/>
      <c r="P111" s="46"/>
      <c r="Q111" s="44"/>
      <c r="R111" s="4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7"/>
      <c r="BA111" s="48">
        <f t="shared" si="1"/>
        <v>43555</v>
      </c>
      <c r="BB111" s="49">
        <f t="shared" si="2"/>
        <v>43555</v>
      </c>
      <c r="BC111" s="71" t="str">
        <f t="shared" si="3"/>
        <v>INR  Forty Three Thousand Five Hundred &amp; Fifty Five  Only</v>
      </c>
      <c r="HZ111" s="18"/>
      <c r="IA111" s="18">
        <v>99</v>
      </c>
      <c r="IB111" s="18" t="s">
        <v>261</v>
      </c>
      <c r="IC111" s="18" t="s">
        <v>169</v>
      </c>
      <c r="ID111" s="18">
        <v>775</v>
      </c>
      <c r="IE111" s="17" t="s">
        <v>136</v>
      </c>
    </row>
    <row r="112" spans="1:238" s="17" customFormat="1" ht="15.75">
      <c r="A112" s="51">
        <v>100</v>
      </c>
      <c r="B112" s="52" t="s">
        <v>209</v>
      </c>
      <c r="C112" s="53" t="s">
        <v>170</v>
      </c>
      <c r="D112" s="75"/>
      <c r="E112" s="76"/>
      <c r="F112" s="76"/>
      <c r="G112" s="76"/>
      <c r="H112" s="76"/>
      <c r="I112" s="76"/>
      <c r="J112" s="76"/>
      <c r="K112" s="76"/>
      <c r="L112" s="76"/>
      <c r="M112" s="76"/>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8"/>
      <c r="HZ112" s="18"/>
      <c r="IA112" s="18">
        <v>100</v>
      </c>
      <c r="IB112" s="18" t="s">
        <v>209</v>
      </c>
      <c r="IC112" s="18" t="s">
        <v>170</v>
      </c>
      <c r="ID112" s="18"/>
    </row>
    <row r="113" spans="1:238" s="17" customFormat="1" ht="31.5">
      <c r="A113" s="51">
        <v>101</v>
      </c>
      <c r="B113" s="52" t="s">
        <v>262</v>
      </c>
      <c r="C113" s="53" t="s">
        <v>171</v>
      </c>
      <c r="D113" s="75"/>
      <c r="E113" s="76"/>
      <c r="F113" s="76"/>
      <c r="G113" s="76"/>
      <c r="H113" s="76"/>
      <c r="I113" s="76"/>
      <c r="J113" s="76"/>
      <c r="K113" s="76"/>
      <c r="L113" s="76"/>
      <c r="M113" s="76"/>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8"/>
      <c r="HZ113" s="18"/>
      <c r="IA113" s="18">
        <v>101</v>
      </c>
      <c r="IB113" s="18" t="s">
        <v>262</v>
      </c>
      <c r="IC113" s="18" t="s">
        <v>171</v>
      </c>
      <c r="ID113" s="18"/>
    </row>
    <row r="114" spans="1:239" s="17" customFormat="1" ht="31.5">
      <c r="A114" s="51">
        <v>102</v>
      </c>
      <c r="B114" s="52" t="s">
        <v>263</v>
      </c>
      <c r="C114" s="53" t="s">
        <v>172</v>
      </c>
      <c r="D114" s="54">
        <v>100</v>
      </c>
      <c r="E114" s="55" t="s">
        <v>136</v>
      </c>
      <c r="F114" s="56">
        <v>342.35</v>
      </c>
      <c r="G114" s="57"/>
      <c r="H114" s="58"/>
      <c r="I114" s="59" t="s">
        <v>34</v>
      </c>
      <c r="J114" s="60">
        <f t="shared" si="0"/>
        <v>1</v>
      </c>
      <c r="K114" s="58" t="s">
        <v>35</v>
      </c>
      <c r="L114" s="58" t="s">
        <v>4</v>
      </c>
      <c r="M114" s="45"/>
      <c r="N114" s="44"/>
      <c r="O114" s="44"/>
      <c r="P114" s="46"/>
      <c r="Q114" s="44"/>
      <c r="R114" s="4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7"/>
      <c r="BA114" s="48">
        <f t="shared" si="1"/>
        <v>34235</v>
      </c>
      <c r="BB114" s="49">
        <f t="shared" si="2"/>
        <v>34235</v>
      </c>
      <c r="BC114" s="71" t="str">
        <f t="shared" si="3"/>
        <v>INR  Thirty Four Thousand Two Hundred &amp; Thirty Five  Only</v>
      </c>
      <c r="HZ114" s="18"/>
      <c r="IA114" s="18">
        <v>102</v>
      </c>
      <c r="IB114" s="18" t="s">
        <v>263</v>
      </c>
      <c r="IC114" s="18" t="s">
        <v>172</v>
      </c>
      <c r="ID114" s="18">
        <v>100</v>
      </c>
      <c r="IE114" s="17" t="s">
        <v>136</v>
      </c>
    </row>
    <row r="115" spans="1:238" s="17" customFormat="1" ht="47.25">
      <c r="A115" s="51">
        <v>103</v>
      </c>
      <c r="B115" s="52" t="s">
        <v>264</v>
      </c>
      <c r="C115" s="53" t="s">
        <v>173</v>
      </c>
      <c r="D115" s="75"/>
      <c r="E115" s="76"/>
      <c r="F115" s="76"/>
      <c r="G115" s="76"/>
      <c r="H115" s="76"/>
      <c r="I115" s="76"/>
      <c r="J115" s="76"/>
      <c r="K115" s="76"/>
      <c r="L115" s="76"/>
      <c r="M115" s="76"/>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8"/>
      <c r="HZ115" s="18"/>
      <c r="IA115" s="18">
        <v>103</v>
      </c>
      <c r="IB115" s="18" t="s">
        <v>264</v>
      </c>
      <c r="IC115" s="18" t="s">
        <v>173</v>
      </c>
      <c r="ID115" s="18"/>
    </row>
    <row r="116" spans="1:239" s="17" customFormat="1" ht="31.5">
      <c r="A116" s="51">
        <v>104</v>
      </c>
      <c r="B116" s="52" t="s">
        <v>265</v>
      </c>
      <c r="C116" s="53" t="s">
        <v>174</v>
      </c>
      <c r="D116" s="54">
        <v>100</v>
      </c>
      <c r="E116" s="55" t="s">
        <v>136</v>
      </c>
      <c r="F116" s="56">
        <v>447.61</v>
      </c>
      <c r="G116" s="57"/>
      <c r="H116" s="58"/>
      <c r="I116" s="59" t="s">
        <v>34</v>
      </c>
      <c r="J116" s="60">
        <f t="shared" si="0"/>
        <v>1</v>
      </c>
      <c r="K116" s="58" t="s">
        <v>35</v>
      </c>
      <c r="L116" s="58" t="s">
        <v>4</v>
      </c>
      <c r="M116" s="45"/>
      <c r="N116" s="44"/>
      <c r="O116" s="44"/>
      <c r="P116" s="46"/>
      <c r="Q116" s="44"/>
      <c r="R116" s="4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7"/>
      <c r="BA116" s="48">
        <f t="shared" si="1"/>
        <v>44761</v>
      </c>
      <c r="BB116" s="49">
        <f t="shared" si="2"/>
        <v>44761</v>
      </c>
      <c r="BC116" s="71" t="str">
        <f t="shared" si="3"/>
        <v>INR  Forty Four Thousand Seven Hundred &amp; Sixty One  Only</v>
      </c>
      <c r="HZ116" s="18"/>
      <c r="IA116" s="18">
        <v>104</v>
      </c>
      <c r="IB116" s="18" t="s">
        <v>265</v>
      </c>
      <c r="IC116" s="18" t="s">
        <v>174</v>
      </c>
      <c r="ID116" s="18">
        <v>100</v>
      </c>
      <c r="IE116" s="17" t="s">
        <v>136</v>
      </c>
    </row>
    <row r="117" spans="1:239" s="17" customFormat="1" ht="15.75">
      <c r="A117" s="51">
        <v>105</v>
      </c>
      <c r="B117" s="52" t="s">
        <v>266</v>
      </c>
      <c r="C117" s="53" t="s">
        <v>175</v>
      </c>
      <c r="D117" s="75"/>
      <c r="E117" s="76"/>
      <c r="F117" s="76"/>
      <c r="G117" s="76"/>
      <c r="H117" s="76"/>
      <c r="I117" s="76"/>
      <c r="J117" s="76"/>
      <c r="K117" s="76"/>
      <c r="L117" s="76"/>
      <c r="M117" s="76"/>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8"/>
      <c r="HZ117" s="18"/>
      <c r="IA117" s="18">
        <v>105</v>
      </c>
      <c r="IB117" s="18" t="s">
        <v>266</v>
      </c>
      <c r="IC117" s="18" t="s">
        <v>175</v>
      </c>
      <c r="ID117" s="18"/>
      <c r="IE117" s="22"/>
    </row>
    <row r="118" spans="1:239" s="17" customFormat="1" ht="78.75">
      <c r="A118" s="51">
        <v>106</v>
      </c>
      <c r="B118" s="52" t="s">
        <v>267</v>
      </c>
      <c r="C118" s="53" t="s">
        <v>176</v>
      </c>
      <c r="D118" s="54">
        <v>1015</v>
      </c>
      <c r="E118" s="55" t="s">
        <v>136</v>
      </c>
      <c r="F118" s="56">
        <v>542.74</v>
      </c>
      <c r="G118" s="57"/>
      <c r="H118" s="58"/>
      <c r="I118" s="59" t="s">
        <v>34</v>
      </c>
      <c r="J118" s="60">
        <f t="shared" si="0"/>
        <v>1</v>
      </c>
      <c r="K118" s="58" t="s">
        <v>35</v>
      </c>
      <c r="L118" s="58" t="s">
        <v>4</v>
      </c>
      <c r="M118" s="45"/>
      <c r="N118" s="44"/>
      <c r="O118" s="44"/>
      <c r="P118" s="46"/>
      <c r="Q118" s="44"/>
      <c r="R118" s="4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7"/>
      <c r="BA118" s="48">
        <f t="shared" si="1"/>
        <v>550881</v>
      </c>
      <c r="BB118" s="49">
        <f t="shared" si="2"/>
        <v>550881</v>
      </c>
      <c r="BC118" s="71" t="str">
        <f t="shared" si="3"/>
        <v>INR  Five Lakh Fifty Thousand Eight Hundred &amp; Eighty One  Only</v>
      </c>
      <c r="HZ118" s="18"/>
      <c r="IA118" s="18">
        <v>106</v>
      </c>
      <c r="IB118" s="18" t="s">
        <v>267</v>
      </c>
      <c r="IC118" s="18" t="s">
        <v>176</v>
      </c>
      <c r="ID118" s="18">
        <v>1015</v>
      </c>
      <c r="IE118" s="17" t="s">
        <v>136</v>
      </c>
    </row>
    <row r="119" spans="1:238" s="17" customFormat="1" ht="37.5" customHeight="1">
      <c r="A119" s="51">
        <v>107</v>
      </c>
      <c r="B119" s="52" t="s">
        <v>268</v>
      </c>
      <c r="C119" s="53" t="s">
        <v>177</v>
      </c>
      <c r="D119" s="75"/>
      <c r="E119" s="76"/>
      <c r="F119" s="76"/>
      <c r="G119" s="76"/>
      <c r="H119" s="76"/>
      <c r="I119" s="76"/>
      <c r="J119" s="76"/>
      <c r="K119" s="76"/>
      <c r="L119" s="76"/>
      <c r="M119" s="76"/>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8"/>
      <c r="HZ119" s="18"/>
      <c r="IA119" s="18">
        <v>107</v>
      </c>
      <c r="IB119" s="24" t="s">
        <v>268</v>
      </c>
      <c r="IC119" s="18" t="s">
        <v>177</v>
      </c>
      <c r="ID119" s="18"/>
    </row>
    <row r="120" spans="1:239" s="17" customFormat="1" ht="92.25" customHeight="1">
      <c r="A120" s="51">
        <v>108</v>
      </c>
      <c r="B120" s="52" t="s">
        <v>269</v>
      </c>
      <c r="C120" s="53" t="s">
        <v>178</v>
      </c>
      <c r="D120" s="54">
        <v>1177</v>
      </c>
      <c r="E120" s="55" t="s">
        <v>270</v>
      </c>
      <c r="F120" s="56">
        <v>41.21</v>
      </c>
      <c r="G120" s="57"/>
      <c r="H120" s="58"/>
      <c r="I120" s="59" t="s">
        <v>34</v>
      </c>
      <c r="J120" s="60">
        <f t="shared" si="0"/>
        <v>1</v>
      </c>
      <c r="K120" s="58" t="s">
        <v>35</v>
      </c>
      <c r="L120" s="58" t="s">
        <v>4</v>
      </c>
      <c r="M120" s="45"/>
      <c r="N120" s="44"/>
      <c r="O120" s="44"/>
      <c r="P120" s="46"/>
      <c r="Q120" s="44"/>
      <c r="R120" s="4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7"/>
      <c r="BA120" s="48">
        <f t="shared" si="1"/>
        <v>48504</v>
      </c>
      <c r="BB120" s="49">
        <f t="shared" si="2"/>
        <v>48504</v>
      </c>
      <c r="BC120" s="71" t="str">
        <f t="shared" si="3"/>
        <v>INR  Forty Eight Thousand Five Hundred &amp; Four  Only</v>
      </c>
      <c r="HZ120" s="18"/>
      <c r="IA120" s="18">
        <v>108</v>
      </c>
      <c r="IB120" s="24" t="s">
        <v>269</v>
      </c>
      <c r="IC120" s="18" t="s">
        <v>178</v>
      </c>
      <c r="ID120" s="18">
        <v>1177</v>
      </c>
      <c r="IE120" s="17" t="s">
        <v>270</v>
      </c>
    </row>
    <row r="121" spans="1:237" ht="37.5">
      <c r="A121" s="26" t="s">
        <v>36</v>
      </c>
      <c r="B121" s="27"/>
      <c r="C121" s="28"/>
      <c r="D121" s="32"/>
      <c r="E121" s="32"/>
      <c r="F121" s="32"/>
      <c r="G121" s="32"/>
      <c r="H121" s="33"/>
      <c r="I121" s="33"/>
      <c r="J121" s="33"/>
      <c r="K121" s="33"/>
      <c r="L121" s="34"/>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65">
        <f>SUM(BA13:BA120)</f>
        <v>3070140</v>
      </c>
      <c r="BB121" s="36">
        <f>SUM(BB15:BB120)</f>
        <v>3070140</v>
      </c>
      <c r="BC121" s="72" t="str">
        <f>SpellNumber(L121,BA121)</f>
        <v>  Thirty Lakh Seventy Thousand One Hundred &amp; Forty  Only</v>
      </c>
      <c r="BG121" s="66"/>
      <c r="IA121" s="3" t="s">
        <v>36</v>
      </c>
      <c r="IC121" s="3">
        <v>29911889</v>
      </c>
    </row>
    <row r="122" spans="1:237" ht="36.75" customHeight="1">
      <c r="A122" s="25" t="s">
        <v>37</v>
      </c>
      <c r="B122" s="29"/>
      <c r="C122" s="30"/>
      <c r="D122" s="63"/>
      <c r="E122" s="38" t="s">
        <v>42</v>
      </c>
      <c r="F122" s="31"/>
      <c r="G122" s="39"/>
      <c r="H122" s="40"/>
      <c r="I122" s="40"/>
      <c r="J122" s="40"/>
      <c r="K122" s="37"/>
      <c r="L122" s="41"/>
      <c r="M122" s="42"/>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64">
        <f>IF(ISBLANK(F122),0,IF(E122="Excess (+)",ROUND(BA121+(BA121*F122),0),IF(E122="Less (-)",ROUND(BA121+(BA121*F122*(-1)),0),IF(E122="At Par",BA121,0))))</f>
        <v>0</v>
      </c>
      <c r="BB122" s="43">
        <f>ROUND(BA122,0)</f>
        <v>0</v>
      </c>
      <c r="BC122" s="73" t="str">
        <f>SpellNumber($E$2,BB122)</f>
        <v>INR Zero Only</v>
      </c>
      <c r="IA122" s="3" t="s">
        <v>37</v>
      </c>
      <c r="IC122" s="3" t="s">
        <v>98</v>
      </c>
    </row>
    <row r="123" spans="1:237" ht="33.75" customHeight="1">
      <c r="A123" s="19" t="s">
        <v>38</v>
      </c>
      <c r="B123" s="19"/>
      <c r="C123" s="81" t="str">
        <f>BC122</f>
        <v>INR Zero Only</v>
      </c>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3"/>
      <c r="IA123" s="3" t="s">
        <v>38</v>
      </c>
      <c r="IC123" s="3" t="s">
        <v>97</v>
      </c>
    </row>
  </sheetData>
  <sheetProtection password="D850" sheet="1"/>
  <autoFilter ref="A11:BC123"/>
  <mergeCells count="65">
    <mergeCell ref="D13:BC13"/>
    <mergeCell ref="D14:BC14"/>
    <mergeCell ref="D119:BC119"/>
    <mergeCell ref="C123:BC123"/>
    <mergeCell ref="A1:L1"/>
    <mergeCell ref="A4:BC4"/>
    <mergeCell ref="A5:BC5"/>
    <mergeCell ref="A6:BC6"/>
    <mergeCell ref="A7:BC7"/>
    <mergeCell ref="B8:BC8"/>
    <mergeCell ref="A9:BC9"/>
    <mergeCell ref="D108:BC108"/>
    <mergeCell ref="D110:BC110"/>
    <mergeCell ref="D112:BC112"/>
    <mergeCell ref="D113:BC113"/>
    <mergeCell ref="D115:BC115"/>
    <mergeCell ref="D84:BC84"/>
    <mergeCell ref="D87:BC87"/>
    <mergeCell ref="D91:BC91"/>
    <mergeCell ref="D93:BC93"/>
    <mergeCell ref="D117:BC117"/>
    <mergeCell ref="D99:BC99"/>
    <mergeCell ref="D100:BC100"/>
    <mergeCell ref="D102:BC102"/>
    <mergeCell ref="D103:BC103"/>
    <mergeCell ref="D104:BC104"/>
    <mergeCell ref="D106:BC106"/>
    <mergeCell ref="D95:BC95"/>
    <mergeCell ref="D96:BC96"/>
    <mergeCell ref="D70:BC70"/>
    <mergeCell ref="D72:BC72"/>
    <mergeCell ref="D74:BC74"/>
    <mergeCell ref="D77:BC77"/>
    <mergeCell ref="D80:BC80"/>
    <mergeCell ref="D82:BC82"/>
    <mergeCell ref="D56:BC56"/>
    <mergeCell ref="D58:BC58"/>
    <mergeCell ref="D60:BC60"/>
    <mergeCell ref="D62:BC62"/>
    <mergeCell ref="D63:BC63"/>
    <mergeCell ref="D66:BC66"/>
    <mergeCell ref="D46:BC46"/>
    <mergeCell ref="D48:BC48"/>
    <mergeCell ref="D49:BC49"/>
    <mergeCell ref="D51:BC51"/>
    <mergeCell ref="D53:BC53"/>
    <mergeCell ref="D55:BC55"/>
    <mergeCell ref="D36:BC36"/>
    <mergeCell ref="D38:BC38"/>
    <mergeCell ref="D39:BC39"/>
    <mergeCell ref="D41:BC41"/>
    <mergeCell ref="D43:BC43"/>
    <mergeCell ref="D45:BC45"/>
    <mergeCell ref="D27:BC27"/>
    <mergeCell ref="D28:BC28"/>
    <mergeCell ref="D30:BC30"/>
    <mergeCell ref="D32:BC32"/>
    <mergeCell ref="D33:BC33"/>
    <mergeCell ref="D35:BC35"/>
    <mergeCell ref="D16:BC16"/>
    <mergeCell ref="D17:BC17"/>
    <mergeCell ref="D19:BC19"/>
    <mergeCell ref="D21:BC21"/>
    <mergeCell ref="D22:BC22"/>
    <mergeCell ref="D25:BC25"/>
  </mergeCells>
  <dataValidations count="20">
    <dataValidation type="list" allowBlank="1" showErrorMessage="1" sqref="E122">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2">
      <formula1>0</formula1>
      <formula2>99.9</formula2>
    </dataValidation>
    <dataValidation type="list" allowBlank="1" showErrorMessage="1" sqref="D13:D14 K15 D16:D17 K18 D19 K20 D21:D22 K23:K24 D25 K26 D27:D28 K29 D30 K31 D32:D33 K34 D35:D36 K37 D38:D39 K40 D41 K42 D43 K44 D45:D46 K47 D48:D49 K50 D51 K52 D53 K54 D55:D56 K57 D58 K59 D60 K61 D62:D63 K64:K65 D66 K67:K69 D70 K71 D72 K73 D74 K75:K76 D77 K78:K79 D80 K81 D82 K83 D84 K85:K86 D87 K88:K90 D91 K92 D93 K94 D95:D96 K97:K98 D99:D100 K101 D102:D104 K105 D106 K107 D108 K109 D110 K111 D112:D113 K114 D115 K116 D117 K118 K120 D119">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5:H15 G18:H18 G20:H20 G23:H24 G26:H26 G29:H29 G31:H31 G34:H34 G37:H37 G40:H40 G42:H42 G44:H44 G47:H47 G50:H50 G52:H52 G54:H54 G57:H57 G59:H59 G61:H61 G64:H65 G67:H69 G71:H71 G73:H73 G75:H76 G78:H79 G81:H81 G83:H83 G85:H86 G88:H90 G92:H92 G94:H94 G97:H98 G101:H101 G105:H105 G107:H107 G109:H109 G111:H111 G114:H114 G116:H116 G118:H118 G120:H120">
      <formula1>0</formula1>
      <formula2>999999999999999</formula2>
    </dataValidation>
    <dataValidation allowBlank="1" showInputMessage="1" showErrorMessage="1" promptTitle="Addition / Deduction" prompt="Please Choose the correct One" sqref="J15 J18 J20 J23:J24 J26 J29 J31 J34 J37 J40 J42 J44 J47 J50 J52 J54 J57 J59 J61 J64:J65 J67:J69 J71 J73 J75:J76 J78:J79 J81 J83 J85:J86 J88:J90 J92 J94 J97:J98 J101 J105 J107 J109 J111 J114 J116 J118 J120"/>
    <dataValidation type="list" showErrorMessage="1" sqref="I15 I18 I20 I23:I24 I26 I29 I31 I34 I37 I40 I42 I44 I47 I50 I52 I54 I57 I59 I61 I64:I65 I67:I69 I71 I73 I75:I76 I78:I79 I81 I83 I85:I86 I88:I90 I92 I94 I97:I98 I101 I105 I107 I109 I111 I114 I116 I118 I120">
      <formula1>"Excess(+),Less(-)"</formula1>
    </dataValidation>
    <dataValidation type="decimal" allowBlank="1" showInputMessage="1" showErrorMessage="1" promptTitle="Rate Entry" prompt="Please enter the Other Taxes2 in Rupees for this item. " errorTitle="Invaid Entry" error="Only Numeric Values are allowed. " sqref="N15:O15 N18:O18 N20:O20 N23:O24 N26:O26 N29:O29 N31:O31 N34:O34 N37:O37 N40:O40 N42:O42 N44:O44 N47:O47 N50:O50 N52:O52 N54:O54 N57:O57 N59:O59 N61:O61 N64:O65 N67:O69 N71:O71 N73:O73 N75:O76 N78:O79 N81:O81 N83:O83 N85:O86 N88:O90 N92:O92 N94:O94 N97:O98 N101:O101 N105:O105 N107:O107 N109:O109 N111:O111 N114:O114 N116:O116 N118:O118 N120:O1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4 R26 R29 R31 R34 R37 R40 R42 R44 R47 R50 R52 R54 R57 R59 R61 R64:R65 R67:R69 R71 R73 R75:R76 R78:R79 R81 R83 R85:R86 R88:R90 R92 R94 R97:R98 R101 R105 R107 R109 R111 R114 R116 R118 R1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4 Q26 Q29 Q31 Q34 Q37 Q40 Q42 Q44 Q47 Q50 Q52 Q54 Q57 Q59 Q61 Q64:Q65 Q67:Q69 Q71 Q73 Q75:Q76 Q78:Q79 Q81 Q83 Q85:Q86 Q88:Q90 Q92 Q94 Q97:Q98 Q101 Q105 Q107 Q109 Q111 Q114 Q116 Q118 Q1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4 M26 M29 M31 M34 M37 M40 M42 M44 M47 M50 M52 M54 M57 M59 M61 M64:M65 M67:M69 M71 M73 M75:M76 M78:M79 M81 M83 M85:M86 M88:M90 M92 M94 M97:M98 M101 M105 M107 M109 M111 M114 M116 M118 M12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4 D26 D29 D31 D34 D37 D40 D42 D44 D47 D50 D52 D54 D57 D59 D61 D64:D65 D67:D69 D71 D73 D75:D76 D78:D79 D81 D83 D85:D86 D88:D90 D92 D94 D97:D98 D101 D105 D107 D109 D111 D114 D116 D118 D12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4 F26 F29 F31 F34 F37 F40 F42 F44 F47 F50 F52 F54 F57 F59 F61 F64:F65 F67:F69 F71 F73 F75:F76 F78:F79 F81 F83 F85:F86 F88:F90 F92 F94 F97:F98 F101 F105 F107 F109 F111 F114 F116 F118 F120">
      <formula1>0</formula1>
      <formula2>999999999999999</formula2>
    </dataValidation>
    <dataValidation type="list" allowBlank="1" showInputMessage="1" showErrorMessage="1" sqref="L123 L117 L11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20 L119">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2">
      <formula1>IF(E122="Select",-1,IF(E122="At Par",0,0))</formula1>
      <formula2>IF(E122="Select",-1,IF(E122="At Par",0,0.99))</formula2>
    </dataValidation>
    <dataValidation allowBlank="1" showInputMessage="1" showErrorMessage="1" promptTitle="Itemcode/Make" prompt="Please enter text" sqref="C13:C120"/>
    <dataValidation type="decimal" allowBlank="1" showInputMessage="1" showErrorMessage="1" errorTitle="Invalid Entry" error="Only Numeric Values are allowed. " sqref="A13:A12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90" t="s">
        <v>39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2022-11-30T09:45:33Z</cp:lastPrinted>
  <dcterms:created xsi:type="dcterms:W3CDTF">2009-01-30T06:42:42Z</dcterms:created>
  <dcterms:modified xsi:type="dcterms:W3CDTF">2024-05-14T10:19:47Z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