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480" windowHeight="9690" activeTab="0"/>
  </bookViews>
  <sheets>
    <sheet name="Summary_FC_30.11.13" sheetId="1" r:id="rId1"/>
    <sheet name="Detailed_30.11.13" sheetId="2" r:id="rId2"/>
  </sheets>
  <definedNames/>
  <calcPr fullCalcOnLoad="1"/>
</workbook>
</file>

<file path=xl/sharedStrings.xml><?xml version="1.0" encoding="utf-8"?>
<sst xmlns="http://schemas.openxmlformats.org/spreadsheetml/2006/main" count="150" uniqueCount="112">
  <si>
    <t>REVISED BUDGET ESTIMATES - I (FY 2009-10), ACTUAL EXPENDITURE UPTO 11.01.2010</t>
  </si>
  <si>
    <t>PROJECTED EXPENDITURE UPTO 31.03.2010 AND BUDGET ESTIMATES (FY 2010-11)</t>
  </si>
  <si>
    <t>INDIAN INSTITUTE OF TECHNOLOGY KANPUR</t>
  </si>
  <si>
    <t>NON-PLAN</t>
  </si>
  <si>
    <t>(Rs. In lakh)</t>
  </si>
  <si>
    <t>Sl.</t>
  </si>
  <si>
    <t xml:space="preserve">Head of Expenditure </t>
  </si>
  <si>
    <t>No.</t>
  </si>
  <si>
    <t>A</t>
  </si>
  <si>
    <t>Salary Components</t>
  </si>
  <si>
    <t>Pay &amp; Allowances</t>
  </si>
  <si>
    <t>Retirement Benefits</t>
  </si>
  <si>
    <t>Total (A)</t>
  </si>
  <si>
    <t>B</t>
  </si>
  <si>
    <t>Non Salary Component</t>
  </si>
  <si>
    <t>Administrative Expenses</t>
  </si>
  <si>
    <t>Departmental Expenses including Laboratory &amp; Workshop Facilities</t>
  </si>
  <si>
    <t>Computing Facilities</t>
  </si>
  <si>
    <t>Student Support Services</t>
  </si>
  <si>
    <t>Transport Expenditure</t>
  </si>
  <si>
    <t>Hall Payments</t>
  </si>
  <si>
    <t>Housekeeping,Maintenance and Operation</t>
  </si>
  <si>
    <t>Electricity Charges</t>
  </si>
  <si>
    <t xml:space="preserve">Entrance Exam Expenses </t>
  </si>
  <si>
    <t xml:space="preserve">Expenditure for Management of </t>
  </si>
  <si>
    <t>R&amp;D Activities</t>
  </si>
  <si>
    <t>Total (B)</t>
  </si>
  <si>
    <t>Grand Total (A+B)</t>
  </si>
  <si>
    <t>Less: Internal Receipts</t>
  </si>
  <si>
    <t>BE</t>
  </si>
  <si>
    <t>FY 2013-14</t>
  </si>
  <si>
    <t>Grant Required from MHRD</t>
  </si>
  <si>
    <t>(Rs. In Lakh)</t>
  </si>
  <si>
    <t>Sl.No.</t>
  </si>
  <si>
    <t>Head of Expenditure</t>
  </si>
  <si>
    <t>Expenditure</t>
  </si>
  <si>
    <t xml:space="preserve">BE </t>
  </si>
  <si>
    <t>FY 2011-12</t>
  </si>
  <si>
    <t>Salary Component</t>
  </si>
  <si>
    <t>(a) Pay &amp; Allowances</t>
  </si>
  <si>
    <t>(b) Adhoc Bonus/ Other Allowances</t>
  </si>
  <si>
    <t>(c) L.T.C./ Leave encashment</t>
  </si>
  <si>
    <t xml:space="preserve">(d) Re-imbursement of Tuition fee </t>
  </si>
  <si>
    <t>(e) Faculty Perks</t>
  </si>
  <si>
    <t>(f) Medical Facilities</t>
  </si>
  <si>
    <t>Total (Salary &amp; Wages)</t>
  </si>
  <si>
    <t xml:space="preserve">(a) Pension/Gratuity/Ex-Gratia </t>
  </si>
  <si>
    <t>(b) Inst. Cont.towards New Pension Scheme</t>
  </si>
  <si>
    <t>(c) Institute Contribution to CPF</t>
  </si>
  <si>
    <t>Total (Retirement Benefit)</t>
  </si>
  <si>
    <t>Total (Salary Component)</t>
  </si>
  <si>
    <t>Non-Salary Component</t>
  </si>
  <si>
    <t xml:space="preserve">Administrative Expenses </t>
  </si>
  <si>
    <t>(a) Postage &amp; Telegrams</t>
  </si>
  <si>
    <t>(b) Printing &amp; Stationery</t>
  </si>
  <si>
    <t>(c) Telephone Rental Charges</t>
  </si>
  <si>
    <t>(d) Advertisement</t>
  </si>
  <si>
    <t>(e) Insurance</t>
  </si>
  <si>
    <t>(f) Legal charges</t>
  </si>
  <si>
    <t>(g) Thesis Examination</t>
  </si>
  <si>
    <t>(h) Conference &amp; Seminars</t>
  </si>
  <si>
    <t>(i) Convocation expenses</t>
  </si>
  <si>
    <t>(j) Counselling services</t>
  </si>
  <si>
    <t>(k) Liveries</t>
  </si>
  <si>
    <t>(l) Director Discretionary Fund</t>
  </si>
  <si>
    <t>(m) Bank charges</t>
  </si>
  <si>
    <t>(n) Subsidy to Opp.School</t>
  </si>
  <si>
    <t>(o)Visitor's Hostel/ VF Apartment</t>
  </si>
  <si>
    <t>(p) T.A. Including Medical T.A.</t>
  </si>
  <si>
    <t>(q) Audit Fees</t>
  </si>
  <si>
    <t>Total (Administrative Expenses)</t>
  </si>
  <si>
    <t>Departmental Expenditure</t>
  </si>
  <si>
    <r>
      <t xml:space="preserve">(a) </t>
    </r>
    <r>
      <rPr>
        <sz val="10"/>
        <rFont val="Tahoma"/>
        <family val="2"/>
      </rPr>
      <t>Academic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Departments</t>
    </r>
  </si>
  <si>
    <r>
      <t xml:space="preserve">(b) </t>
    </r>
    <r>
      <rPr>
        <sz val="10"/>
        <rFont val="Tahoma"/>
        <family val="2"/>
      </rPr>
      <t>Inter Disciplinary Academic Programme</t>
    </r>
  </si>
  <si>
    <r>
      <t xml:space="preserve">(c) </t>
    </r>
    <r>
      <rPr>
        <sz val="10"/>
        <rFont val="Tahoma"/>
        <family val="2"/>
      </rPr>
      <t>Inter Disciplinary Research Programme</t>
    </r>
  </si>
  <si>
    <r>
      <t xml:space="preserve">(d) </t>
    </r>
    <r>
      <rPr>
        <sz val="10"/>
        <rFont val="Tahoma"/>
        <family val="2"/>
      </rPr>
      <t>Other Department</t>
    </r>
  </si>
  <si>
    <t>Total (Departmental Expenditure)</t>
  </si>
  <si>
    <t>Computer Facilities</t>
  </si>
  <si>
    <t>Student Support Activities</t>
  </si>
  <si>
    <t>(a) Compulsory Physical Activities (CPA)</t>
  </si>
  <si>
    <t>(b) Inter IIT-Meet</t>
  </si>
  <si>
    <t>(c) Subsidy to Student Gymkhana</t>
  </si>
  <si>
    <t>(d) Promotion of Technical Activity</t>
  </si>
  <si>
    <t>(e) Student TA for attending interview</t>
  </si>
  <si>
    <t>Total (Student Support Services)</t>
  </si>
  <si>
    <t>Vehicle Maintenance &amp; Operations</t>
  </si>
  <si>
    <t>Total (Transport Expenditure)</t>
  </si>
  <si>
    <t>(a) Hall Establishment Charges</t>
  </si>
  <si>
    <t>(b) Mess Establishment Charges</t>
  </si>
  <si>
    <t>Total (Hall Payments)</t>
  </si>
  <si>
    <t>House Keeping,Maintenance/Operations</t>
  </si>
  <si>
    <t>(a) M&amp;R - Civil Work</t>
  </si>
  <si>
    <t>(b) M&amp;R - Electrical Work</t>
  </si>
  <si>
    <t xml:space="preserve">(c) Central A.C. facility </t>
  </si>
  <si>
    <t>(d) Horticulture</t>
  </si>
  <si>
    <t>(e) Sanitation</t>
  </si>
  <si>
    <t>Total (House Keeping,Maintenance and Operations)</t>
  </si>
  <si>
    <t>JEE</t>
  </si>
  <si>
    <t>GATE/JMET/JAM</t>
  </si>
  <si>
    <t>Total (Entrance Exam Expenses )</t>
  </si>
  <si>
    <t>Expenditure for Management of R&amp;D</t>
  </si>
  <si>
    <t>Activities</t>
  </si>
  <si>
    <t>Scholarship</t>
  </si>
  <si>
    <t>Total (Non Salary Component)</t>
  </si>
  <si>
    <t>Requirement from MHRD</t>
  </si>
  <si>
    <t>RBE (FY 2013-14), BE (FY 2014-15) and</t>
  </si>
  <si>
    <t>FY 2014-15</t>
  </si>
  <si>
    <t>up-to</t>
  </si>
  <si>
    <t>Status of Expenditure as on 30.11.2013</t>
  </si>
  <si>
    <t>30.11.2013</t>
  </si>
  <si>
    <t>RBE - I</t>
  </si>
  <si>
    <t>Less: Expected Internal Receipts</t>
  </si>
</sst>
</file>

<file path=xl/styles.xml><?xml version="1.0" encoding="utf-8"?>
<styleSheet xmlns="http://schemas.openxmlformats.org/spreadsheetml/2006/main">
  <numFmts count="17">
    <numFmt numFmtId="5" formatCode="&quot;रु&quot;\ #,##0;&quot;रु&quot;\ \-#,##0"/>
    <numFmt numFmtId="6" formatCode="&quot;रु&quot;\ #,##0;[Red]&quot;रु&quot;\ \-#,##0"/>
    <numFmt numFmtId="7" formatCode="&quot;रु&quot;\ #,##0.00;&quot;रु&quot;\ \-#,##0.00"/>
    <numFmt numFmtId="8" formatCode="&quot;रु&quot;\ #,##0.00;[Red]&quot;रु&quot;\ \-#,##0.00"/>
    <numFmt numFmtId="42" formatCode="_ &quot;रु&quot;\ * #,##0_ ;_ &quot;रु&quot;\ * \-#,##0_ ;_ &quot;रु&quot;\ * &quot;-&quot;_ ;_ @_ "/>
    <numFmt numFmtId="41" formatCode="_ * #,##0_ ;_ * \-#,##0_ ;_ * &quot;-&quot;_ ;_ @_ "/>
    <numFmt numFmtId="44" formatCode="_ &quot;रु&quot;\ * #,##0.00_ ;_ &quot;रु&quot;\ * \-#,##0.00_ ;_ &quot;रु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1"/>
      <name val="Lucida Bright"/>
      <family val="1"/>
    </font>
    <font>
      <b/>
      <i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3" xfId="0" applyFont="1" applyBorder="1" applyAlignment="1" quotePrefix="1">
      <alignment horizontal="center"/>
    </xf>
    <xf numFmtId="0" fontId="7" fillId="0" borderId="13" xfId="0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2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6" fillId="0" borderId="17" xfId="0" applyFont="1" applyBorder="1" applyAlignment="1">
      <alignment/>
    </xf>
    <xf numFmtId="2" fontId="6" fillId="0" borderId="18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4" fillId="0" borderId="0" xfId="56" applyFont="1" applyAlignment="1">
      <alignment horizontal="center"/>
      <protection/>
    </xf>
    <xf numFmtId="0" fontId="0" fillId="0" borderId="0" xfId="56">
      <alignment/>
      <protection/>
    </xf>
    <xf numFmtId="0" fontId="5" fillId="0" borderId="0" xfId="56" applyFont="1" applyBorder="1" applyAlignment="1">
      <alignment horizontal="center"/>
      <protection/>
    </xf>
    <xf numFmtId="0" fontId="2" fillId="0" borderId="20" xfId="56" applyFont="1" applyBorder="1" applyAlignment="1">
      <alignment/>
      <protection/>
    </xf>
    <xf numFmtId="0" fontId="6" fillId="0" borderId="20" xfId="56" applyFont="1" applyBorder="1" applyAlignment="1">
      <alignment/>
      <protection/>
    </xf>
    <xf numFmtId="0" fontId="6" fillId="0" borderId="10" xfId="56" applyFont="1" applyBorder="1" applyAlignment="1">
      <alignment horizontal="center"/>
      <protection/>
    </xf>
    <xf numFmtId="0" fontId="6" fillId="0" borderId="21" xfId="56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0" fontId="6" fillId="0" borderId="22" xfId="56" applyFont="1" applyBorder="1" applyAlignment="1">
      <alignment horizontal="center"/>
      <protection/>
    </xf>
    <xf numFmtId="0" fontId="6" fillId="0" borderId="12" xfId="56" applyFont="1" applyBorder="1" applyAlignment="1">
      <alignment horizontal="center"/>
      <protection/>
    </xf>
    <xf numFmtId="0" fontId="6" fillId="0" borderId="23" xfId="56" applyFont="1" applyBorder="1" applyAlignment="1">
      <alignment horizontal="center"/>
      <protection/>
    </xf>
    <xf numFmtId="0" fontId="7" fillId="0" borderId="12" xfId="56" applyFont="1" applyBorder="1">
      <alignment/>
      <protection/>
    </xf>
    <xf numFmtId="0" fontId="6" fillId="0" borderId="13" xfId="56" applyFont="1" applyBorder="1">
      <alignment/>
      <protection/>
    </xf>
    <xf numFmtId="0" fontId="6" fillId="0" borderId="24" xfId="56" applyFont="1" applyBorder="1">
      <alignment/>
      <protection/>
    </xf>
    <xf numFmtId="0" fontId="0" fillId="0" borderId="25" xfId="56" applyBorder="1">
      <alignment/>
      <protection/>
    </xf>
    <xf numFmtId="0" fontId="0" fillId="0" borderId="13" xfId="56" applyFont="1" applyBorder="1">
      <alignment/>
      <protection/>
    </xf>
    <xf numFmtId="0" fontId="7" fillId="0" borderId="13" xfId="56" applyFont="1" applyBorder="1">
      <alignment/>
      <protection/>
    </xf>
    <xf numFmtId="0" fontId="0" fillId="0" borderId="0" xfId="56" applyBorder="1">
      <alignment/>
      <protection/>
    </xf>
    <xf numFmtId="0" fontId="8" fillId="0" borderId="12" xfId="56" applyFont="1" applyBorder="1">
      <alignment/>
      <protection/>
    </xf>
    <xf numFmtId="0" fontId="0" fillId="0" borderId="12" xfId="56" applyBorder="1">
      <alignment/>
      <protection/>
    </xf>
    <xf numFmtId="0" fontId="0" fillId="0" borderId="12" xfId="56" applyFont="1" applyBorder="1">
      <alignment/>
      <protection/>
    </xf>
    <xf numFmtId="0" fontId="6" fillId="0" borderId="13" xfId="56" applyFont="1" applyBorder="1" applyAlignment="1">
      <alignment horizontal="center"/>
      <protection/>
    </xf>
    <xf numFmtId="2" fontId="7" fillId="0" borderId="13" xfId="56" applyNumberFormat="1" applyFont="1" applyBorder="1">
      <alignment/>
      <protection/>
    </xf>
    <xf numFmtId="2" fontId="0" fillId="0" borderId="0" xfId="56" applyNumberFormat="1">
      <alignment/>
      <protection/>
    </xf>
    <xf numFmtId="0" fontId="8" fillId="0" borderId="13" xfId="56" applyFont="1" applyBorder="1">
      <alignment/>
      <protection/>
    </xf>
    <xf numFmtId="2" fontId="6" fillId="0" borderId="13" xfId="56" applyNumberFormat="1" applyFont="1" applyBorder="1">
      <alignment/>
      <protection/>
    </xf>
    <xf numFmtId="0" fontId="8" fillId="0" borderId="10" xfId="56" applyFont="1" applyBorder="1">
      <alignment/>
      <protection/>
    </xf>
    <xf numFmtId="2" fontId="6" fillId="0" borderId="10" xfId="56" applyNumberFormat="1" applyFont="1" applyBorder="1">
      <alignment/>
      <protection/>
    </xf>
    <xf numFmtId="0" fontId="6" fillId="0" borderId="12" xfId="56" applyFont="1" applyBorder="1">
      <alignment/>
      <protection/>
    </xf>
    <xf numFmtId="2" fontId="7" fillId="0" borderId="12" xfId="56" applyNumberFormat="1" applyFont="1" applyBorder="1">
      <alignment/>
      <protection/>
    </xf>
    <xf numFmtId="0" fontId="7" fillId="0" borderId="19" xfId="56" applyFont="1" applyBorder="1">
      <alignment/>
      <protection/>
    </xf>
    <xf numFmtId="2" fontId="7" fillId="0" borderId="19" xfId="56" applyNumberFormat="1" applyFont="1" applyBorder="1">
      <alignment/>
      <protection/>
    </xf>
    <xf numFmtId="2" fontId="7" fillId="0" borderId="13" xfId="56" applyNumberFormat="1" applyFont="1" applyBorder="1" applyAlignment="1">
      <alignment horizontal="right"/>
      <protection/>
    </xf>
    <xf numFmtId="0" fontId="9" fillId="0" borderId="0" xfId="56" applyFont="1" applyBorder="1" applyAlignment="1">
      <alignment/>
      <protection/>
    </xf>
    <xf numFmtId="0" fontId="3" fillId="0" borderId="0" xfId="56" applyFont="1">
      <alignment/>
      <protection/>
    </xf>
    <xf numFmtId="0" fontId="6" fillId="0" borderId="0" xfId="56" applyFont="1" applyBorder="1" applyAlignment="1">
      <alignment/>
      <protection/>
    </xf>
    <xf numFmtId="0" fontId="0" fillId="0" borderId="13" xfId="56" applyBorder="1">
      <alignment/>
      <protection/>
    </xf>
    <xf numFmtId="0" fontId="6" fillId="0" borderId="14" xfId="56" applyFont="1" applyBorder="1">
      <alignment/>
      <protection/>
    </xf>
    <xf numFmtId="2" fontId="7" fillId="0" borderId="14" xfId="56" applyNumberFormat="1" applyFont="1" applyBorder="1">
      <alignment/>
      <protection/>
    </xf>
    <xf numFmtId="0" fontId="10" fillId="0" borderId="13" xfId="56" applyFont="1" applyBorder="1">
      <alignment/>
      <protection/>
    </xf>
    <xf numFmtId="2" fontId="6" fillId="0" borderId="14" xfId="56" applyNumberFormat="1" applyFont="1" applyBorder="1">
      <alignment/>
      <protection/>
    </xf>
    <xf numFmtId="0" fontId="6" fillId="0" borderId="10" xfId="56" applyFont="1" applyBorder="1">
      <alignment/>
      <protection/>
    </xf>
    <xf numFmtId="0" fontId="6" fillId="0" borderId="13" xfId="56" applyFont="1" applyBorder="1" applyAlignment="1">
      <alignment/>
      <protection/>
    </xf>
    <xf numFmtId="0" fontId="6" fillId="0" borderId="11" xfId="56" applyFont="1" applyBorder="1">
      <alignment/>
      <protection/>
    </xf>
    <xf numFmtId="2" fontId="7" fillId="0" borderId="26" xfId="56" applyNumberFormat="1" applyFont="1" applyBorder="1">
      <alignment/>
      <protection/>
    </xf>
    <xf numFmtId="0" fontId="6" fillId="0" borderId="0" xfId="56" applyFont="1" applyBorder="1">
      <alignment/>
      <protection/>
    </xf>
    <xf numFmtId="0" fontId="0" fillId="0" borderId="0" xfId="56" applyFont="1">
      <alignment/>
      <protection/>
    </xf>
    <xf numFmtId="0" fontId="7" fillId="0" borderId="0" xfId="56" applyFont="1">
      <alignment/>
      <protection/>
    </xf>
    <xf numFmtId="2" fontId="0" fillId="0" borderId="0" xfId="56" applyNumberFormat="1" applyFont="1">
      <alignment/>
      <protection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56" applyFont="1" applyBorder="1" applyAlignment="1">
      <alignment/>
      <protection/>
    </xf>
    <xf numFmtId="0" fontId="6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6" fillId="0" borderId="16" xfId="0" applyFont="1" applyBorder="1" applyAlignment="1" quotePrefix="1">
      <alignment horizontal="center"/>
    </xf>
    <xf numFmtId="2" fontId="3" fillId="0" borderId="0" xfId="0" applyNumberFormat="1" applyFont="1" applyAlignment="1">
      <alignment/>
    </xf>
    <xf numFmtId="0" fontId="7" fillId="0" borderId="13" xfId="0" applyFont="1" applyBorder="1" applyAlignment="1">
      <alignment vertical="center" wrapText="1"/>
    </xf>
    <xf numFmtId="2" fontId="7" fillId="0" borderId="15" xfId="0" applyNumberFormat="1" applyFont="1" applyBorder="1" applyAlignment="1">
      <alignment horizontal="right" vertical="center"/>
    </xf>
    <xf numFmtId="2" fontId="7" fillId="0" borderId="19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2" fontId="7" fillId="0" borderId="12" xfId="0" applyNumberFormat="1" applyFont="1" applyBorder="1" applyAlignment="1">
      <alignment horizontal="right" vertical="center"/>
    </xf>
    <xf numFmtId="9" fontId="2" fillId="0" borderId="0" xfId="6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56" applyFont="1" applyBorder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2" fillId="0" borderId="20" xfId="56" applyFont="1" applyBorder="1" applyAlignment="1">
      <alignment/>
      <protection/>
    </xf>
    <xf numFmtId="0" fontId="6" fillId="0" borderId="20" xfId="56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75" zoomScalePageLayoutView="0" workbookViewId="0" topLeftCell="A3">
      <selection activeCell="G17" sqref="G17:G18"/>
    </sheetView>
  </sheetViews>
  <sheetFormatPr defaultColWidth="9.140625" defaultRowHeight="12.75"/>
  <cols>
    <col min="1" max="1" width="4.7109375" style="1" customWidth="1"/>
    <col min="2" max="2" width="3.8515625" style="30" bestFit="1" customWidth="1"/>
    <col min="3" max="3" width="41.28125" style="1" customWidth="1"/>
    <col min="4" max="4" width="11.421875" style="1" bestFit="1" customWidth="1"/>
    <col min="5" max="5" width="12.57421875" style="1" customWidth="1"/>
    <col min="6" max="7" width="11.421875" style="1" bestFit="1" customWidth="1"/>
    <col min="8" max="16384" width="9.140625" style="1" customWidth="1"/>
  </cols>
  <sheetData>
    <row r="1" spans="1:3" ht="27.75" customHeight="1" hidden="1">
      <c r="A1" s="102" t="s">
        <v>0</v>
      </c>
      <c r="B1" s="102"/>
      <c r="C1" s="102"/>
    </row>
    <row r="2" spans="1:3" ht="27.75" customHeight="1" hidden="1">
      <c r="A2" s="103" t="s">
        <v>1</v>
      </c>
      <c r="B2" s="103"/>
      <c r="C2" s="103"/>
    </row>
    <row r="3" spans="1:8" ht="21.75" customHeight="1">
      <c r="A3" s="106" t="s">
        <v>2</v>
      </c>
      <c r="B3" s="106"/>
      <c r="C3" s="106"/>
      <c r="D3" s="106"/>
      <c r="E3" s="106"/>
      <c r="F3" s="106"/>
      <c r="G3" s="106"/>
      <c r="H3" s="89"/>
    </row>
    <row r="4" spans="1:8" ht="21.75" customHeight="1">
      <c r="A4" s="107" t="s">
        <v>105</v>
      </c>
      <c r="B4" s="107"/>
      <c r="C4" s="107"/>
      <c r="D4" s="107"/>
      <c r="E4" s="107"/>
      <c r="F4" s="107"/>
      <c r="G4" s="107"/>
      <c r="H4" s="90"/>
    </row>
    <row r="5" spans="1:8" ht="18.75" customHeight="1">
      <c r="A5" s="107" t="s">
        <v>108</v>
      </c>
      <c r="B5" s="107"/>
      <c r="C5" s="107"/>
      <c r="D5" s="107"/>
      <c r="E5" s="107"/>
      <c r="F5" s="107"/>
      <c r="G5" s="107"/>
      <c r="H5" s="90"/>
    </row>
    <row r="6" spans="1:3" ht="18.75" customHeight="1">
      <c r="A6" s="2"/>
      <c r="B6" s="3"/>
      <c r="C6" s="3"/>
    </row>
    <row r="7" spans="2:7" ht="18.75" customHeight="1">
      <c r="B7" s="104" t="s">
        <v>3</v>
      </c>
      <c r="C7" s="104"/>
      <c r="D7" s="31"/>
      <c r="G7" s="33" t="s">
        <v>4</v>
      </c>
    </row>
    <row r="8" spans="2:7" ht="18" customHeight="1">
      <c r="B8" s="4" t="s">
        <v>5</v>
      </c>
      <c r="C8" s="4" t="s">
        <v>6</v>
      </c>
      <c r="D8" s="39" t="s">
        <v>36</v>
      </c>
      <c r="E8" s="39" t="s">
        <v>35</v>
      </c>
      <c r="F8" s="39" t="s">
        <v>110</v>
      </c>
      <c r="G8" s="39" t="s">
        <v>36</v>
      </c>
    </row>
    <row r="9" spans="2:7" ht="18" customHeight="1">
      <c r="B9" s="5" t="s">
        <v>7</v>
      </c>
      <c r="C9" s="6"/>
      <c r="D9" s="41" t="s">
        <v>30</v>
      </c>
      <c r="E9" s="41" t="s">
        <v>107</v>
      </c>
      <c r="F9" s="41" t="s">
        <v>30</v>
      </c>
      <c r="G9" s="41" t="s">
        <v>106</v>
      </c>
    </row>
    <row r="10" spans="2:7" ht="18" customHeight="1">
      <c r="B10" s="5"/>
      <c r="C10" s="6"/>
      <c r="D10" s="45"/>
      <c r="E10" s="43" t="s">
        <v>109</v>
      </c>
      <c r="F10" s="45"/>
      <c r="G10" s="45"/>
    </row>
    <row r="11" spans="2:7" ht="18" customHeight="1">
      <c r="B11" s="8" t="s">
        <v>8</v>
      </c>
      <c r="C11" s="9" t="s">
        <v>9</v>
      </c>
      <c r="D11" s="10"/>
      <c r="E11" s="22"/>
      <c r="F11" s="83"/>
      <c r="G11" s="83"/>
    </row>
    <row r="12" spans="2:7" ht="18" customHeight="1">
      <c r="B12" s="11">
        <v>1</v>
      </c>
      <c r="C12" s="12" t="s">
        <v>10</v>
      </c>
      <c r="D12" s="13">
        <f>'Detailed_30.11.13'!D18</f>
        <v>10950</v>
      </c>
      <c r="E12" s="13">
        <f>'Detailed_30.11.13'!E18</f>
        <v>6996.110000000001</v>
      </c>
      <c r="F12" s="13">
        <f>'Detailed_30.11.13'!F18</f>
        <v>11216</v>
      </c>
      <c r="G12" s="14">
        <f>'Detailed_30.11.13'!G18</f>
        <v>13650</v>
      </c>
    </row>
    <row r="13" spans="2:7" ht="18" customHeight="1" thickBot="1">
      <c r="B13" s="15">
        <v>2</v>
      </c>
      <c r="C13" s="16" t="s">
        <v>11</v>
      </c>
      <c r="D13" s="17">
        <f>'Detailed_30.11.13'!D23</f>
        <v>5050</v>
      </c>
      <c r="E13" s="17">
        <f>'Detailed_30.11.13'!E23</f>
        <v>3705.96</v>
      </c>
      <c r="F13" s="17">
        <f>'Detailed_30.11.13'!F23</f>
        <v>5645</v>
      </c>
      <c r="G13" s="86">
        <f>'Detailed_30.11.13'!G23</f>
        <v>6075</v>
      </c>
    </row>
    <row r="14" spans="2:7" ht="18" customHeight="1" thickBot="1">
      <c r="B14" s="18"/>
      <c r="C14" s="19" t="s">
        <v>12</v>
      </c>
      <c r="D14" s="20">
        <f>SUM(D12:D13)</f>
        <v>16000</v>
      </c>
      <c r="E14" s="20">
        <f>SUM(E12:E13)</f>
        <v>10702.07</v>
      </c>
      <c r="F14" s="20">
        <f>SUM(F12:F13)</f>
        <v>16861</v>
      </c>
      <c r="G14" s="87">
        <f>SUM(G12:G13)</f>
        <v>19725</v>
      </c>
    </row>
    <row r="15" spans="2:7" ht="18" customHeight="1">
      <c r="B15" s="7" t="s">
        <v>13</v>
      </c>
      <c r="C15" s="21" t="s">
        <v>14</v>
      </c>
      <c r="D15" s="32"/>
      <c r="E15" s="22"/>
      <c r="F15" s="84"/>
      <c r="G15" s="84"/>
    </row>
    <row r="16" spans="2:7" ht="18" customHeight="1">
      <c r="B16" s="23">
        <v>3</v>
      </c>
      <c r="C16" s="24" t="s">
        <v>15</v>
      </c>
      <c r="D16" s="13">
        <f>'Detailed_30.11.13'!D44</f>
        <v>640</v>
      </c>
      <c r="E16" s="13">
        <f>'Detailed_30.11.13'!E44</f>
        <v>390.97999999999996</v>
      </c>
      <c r="F16" s="13">
        <f>'Detailed_30.11.13'!F44</f>
        <v>670</v>
      </c>
      <c r="G16" s="14">
        <f>'Detailed_30.11.13'!G44</f>
        <v>700</v>
      </c>
    </row>
    <row r="17" spans="2:7" ht="18" customHeight="1">
      <c r="B17" s="105">
        <v>4</v>
      </c>
      <c r="C17" s="97" t="s">
        <v>16</v>
      </c>
      <c r="D17" s="98">
        <f>'Detailed_30.11.13'!D62</f>
        <v>925</v>
      </c>
      <c r="E17" s="98">
        <f>'Detailed_30.11.13'!E62</f>
        <v>425.61</v>
      </c>
      <c r="F17" s="98">
        <f>'Detailed_30.11.13'!F62</f>
        <v>925</v>
      </c>
      <c r="G17" s="100">
        <f>'Detailed_30.11.13'!G62</f>
        <v>1000</v>
      </c>
    </row>
    <row r="18" spans="2:7" ht="18" customHeight="1">
      <c r="B18" s="105"/>
      <c r="C18" s="97"/>
      <c r="D18" s="99"/>
      <c r="E18" s="99"/>
      <c r="F18" s="99"/>
      <c r="G18" s="101"/>
    </row>
    <row r="19" spans="2:7" ht="18" customHeight="1">
      <c r="B19" s="23">
        <v>5</v>
      </c>
      <c r="C19" s="12" t="s">
        <v>17</v>
      </c>
      <c r="D19" s="13">
        <f>'Detailed_30.11.13'!D63</f>
        <v>120</v>
      </c>
      <c r="E19" s="13">
        <f>'Detailed_30.11.13'!E63</f>
        <v>102.91</v>
      </c>
      <c r="F19" s="13">
        <f>'Detailed_30.11.13'!F63</f>
        <v>210</v>
      </c>
      <c r="G19" s="14">
        <f>'Detailed_30.11.13'!G63</f>
        <v>225</v>
      </c>
    </row>
    <row r="20" spans="2:7" ht="18" customHeight="1">
      <c r="B20" s="23">
        <v>6</v>
      </c>
      <c r="C20" s="24" t="s">
        <v>18</v>
      </c>
      <c r="D20" s="13">
        <f>'Detailed_30.11.13'!D70</f>
        <v>105</v>
      </c>
      <c r="E20" s="13">
        <f>'Detailed_30.11.13'!E70</f>
        <v>54.230000000000004</v>
      </c>
      <c r="F20" s="13">
        <f>'Detailed_30.11.13'!F70</f>
        <v>105</v>
      </c>
      <c r="G20" s="14">
        <f>'Detailed_30.11.13'!G70</f>
        <v>125</v>
      </c>
    </row>
    <row r="21" spans="2:7" ht="18" customHeight="1">
      <c r="B21" s="23">
        <v>7</v>
      </c>
      <c r="C21" s="24" t="s">
        <v>19</v>
      </c>
      <c r="D21" s="13">
        <f>'Detailed_30.11.13'!D73</f>
        <v>45</v>
      </c>
      <c r="E21" s="13">
        <f>'Detailed_30.11.13'!E73</f>
        <v>40.13</v>
      </c>
      <c r="F21" s="13">
        <f>'Detailed_30.11.13'!F73</f>
        <v>65</v>
      </c>
      <c r="G21" s="14">
        <f>'Detailed_30.11.13'!G73</f>
        <v>75</v>
      </c>
    </row>
    <row r="22" spans="2:7" ht="18" customHeight="1">
      <c r="B22" s="23">
        <v>8</v>
      </c>
      <c r="C22" s="24" t="s">
        <v>20</v>
      </c>
      <c r="D22" s="13">
        <f>'Detailed_30.11.13'!D77</f>
        <v>1550</v>
      </c>
      <c r="E22" s="13">
        <f>'Detailed_30.11.13'!E77</f>
        <v>924.24</v>
      </c>
      <c r="F22" s="13">
        <f>'Detailed_30.11.13'!F77</f>
        <v>1400</v>
      </c>
      <c r="G22" s="14">
        <f>'Detailed_30.11.13'!G77</f>
        <v>1500</v>
      </c>
    </row>
    <row r="23" spans="2:7" ht="18" customHeight="1">
      <c r="B23" s="23">
        <v>9</v>
      </c>
      <c r="C23" s="24" t="s">
        <v>21</v>
      </c>
      <c r="D23" s="13">
        <f>'Detailed_30.11.13'!D84</f>
        <v>1350</v>
      </c>
      <c r="E23" s="13">
        <f>'Detailed_30.11.13'!E84</f>
        <v>1225.96</v>
      </c>
      <c r="F23" s="13">
        <f>'Detailed_30.11.13'!F84</f>
        <v>1800</v>
      </c>
      <c r="G23" s="14">
        <f>'Detailed_30.11.13'!G84</f>
        <v>2000</v>
      </c>
    </row>
    <row r="24" spans="2:7" ht="18" customHeight="1">
      <c r="B24" s="23">
        <v>10</v>
      </c>
      <c r="C24" s="24" t="s">
        <v>22</v>
      </c>
      <c r="D24" s="13">
        <f>'Detailed_30.11.13'!D85</f>
        <v>1800</v>
      </c>
      <c r="E24" s="13">
        <f>'Detailed_30.11.13'!E85</f>
        <v>1894.09</v>
      </c>
      <c r="F24" s="13">
        <f>'Detailed_30.11.13'!F85</f>
        <v>2700</v>
      </c>
      <c r="G24" s="14">
        <f>'Detailed_30.11.13'!G85</f>
        <v>3000</v>
      </c>
    </row>
    <row r="25" spans="2:7" ht="18" customHeight="1">
      <c r="B25" s="23">
        <v>11</v>
      </c>
      <c r="C25" s="24" t="s">
        <v>23</v>
      </c>
      <c r="D25" s="13">
        <f>'Detailed_30.11.13'!D89</f>
        <v>405</v>
      </c>
      <c r="E25" s="13">
        <f>'Detailed_30.11.13'!E89</f>
        <v>0</v>
      </c>
      <c r="F25" s="13">
        <f>'Detailed_30.11.13'!F89</f>
        <v>375</v>
      </c>
      <c r="G25" s="14">
        <f>'Detailed_30.11.13'!G89</f>
        <v>385</v>
      </c>
    </row>
    <row r="26" spans="2:7" ht="18" customHeight="1">
      <c r="B26" s="23">
        <v>12</v>
      </c>
      <c r="C26" s="24" t="s">
        <v>24</v>
      </c>
      <c r="D26" s="13">
        <f>'Detailed_30.11.13'!D90</f>
        <v>300</v>
      </c>
      <c r="E26" s="13">
        <f>'Detailed_30.11.13'!E90</f>
        <v>113.74</v>
      </c>
      <c r="F26" s="13">
        <f>'Detailed_30.11.13'!F90</f>
        <v>300</v>
      </c>
      <c r="G26" s="14">
        <f>'Detailed_30.11.13'!G90</f>
        <v>300</v>
      </c>
    </row>
    <row r="27" spans="2:7" ht="18" customHeight="1">
      <c r="B27" s="23"/>
      <c r="C27" s="24" t="s">
        <v>25</v>
      </c>
      <c r="D27" s="25"/>
      <c r="E27" s="14"/>
      <c r="F27" s="83"/>
      <c r="G27" s="83"/>
    </row>
    <row r="28" spans="2:7" ht="18" customHeight="1" thickBot="1">
      <c r="B28" s="15"/>
      <c r="C28" s="26" t="s">
        <v>26</v>
      </c>
      <c r="D28" s="27">
        <f>SUM(D16:D27)</f>
        <v>7240</v>
      </c>
      <c r="E28" s="85">
        <f>SUM(E16:E27)</f>
        <v>5171.889999999999</v>
      </c>
      <c r="F28" s="85">
        <f>SUM(F16:F27)</f>
        <v>8550</v>
      </c>
      <c r="G28" s="85">
        <f>SUM(G16:G27)</f>
        <v>9310</v>
      </c>
    </row>
    <row r="29" spans="2:7" ht="18" customHeight="1" thickBot="1">
      <c r="B29" s="18"/>
      <c r="C29" s="28" t="s">
        <v>27</v>
      </c>
      <c r="D29" s="29">
        <f>D14+D28</f>
        <v>23240</v>
      </c>
      <c r="E29" s="29">
        <f>E14+E28</f>
        <v>15873.96</v>
      </c>
      <c r="F29" s="29">
        <f>F14+F28</f>
        <v>25411</v>
      </c>
      <c r="G29" s="88">
        <f>G14+G28</f>
        <v>29035</v>
      </c>
    </row>
    <row r="30" spans="2:7" ht="18" customHeight="1" thickBot="1">
      <c r="B30" s="92"/>
      <c r="C30" s="91" t="s">
        <v>111</v>
      </c>
      <c r="D30" s="93">
        <v>4640</v>
      </c>
      <c r="E30" s="93"/>
      <c r="F30" s="93">
        <f>'Detailed_30.11.13'!F95</f>
        <v>4660</v>
      </c>
      <c r="G30" s="94">
        <v>4900</v>
      </c>
    </row>
    <row r="31" spans="2:7" ht="18" customHeight="1" thickBot="1">
      <c r="B31" s="95"/>
      <c r="C31" s="19" t="s">
        <v>31</v>
      </c>
      <c r="D31" s="29">
        <f>D14+D28-D30</f>
        <v>18600</v>
      </c>
      <c r="E31" s="29"/>
      <c r="F31" s="29">
        <f>F14+F28-F30</f>
        <v>20751</v>
      </c>
      <c r="G31" s="88">
        <f>G14+G28-G30</f>
        <v>24135</v>
      </c>
    </row>
    <row r="33" ht="15">
      <c r="F33" s="96"/>
    </row>
  </sheetData>
  <sheetProtection/>
  <mergeCells count="12">
    <mergeCell ref="A4:G4"/>
    <mergeCell ref="A5:G5"/>
    <mergeCell ref="C17:C18"/>
    <mergeCell ref="D17:D18"/>
    <mergeCell ref="F17:F18"/>
    <mergeCell ref="G17:G18"/>
    <mergeCell ref="A1:C1"/>
    <mergeCell ref="A2:C2"/>
    <mergeCell ref="B7:C7"/>
    <mergeCell ref="E17:E18"/>
    <mergeCell ref="B17:B18"/>
    <mergeCell ref="A3:G3"/>
  </mergeCells>
  <printOptions/>
  <pageMargins left="0.24" right="0.15" top="0.65" bottom="0.32" header="0.31" footer="0.2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7.8515625" style="35" customWidth="1"/>
    <col min="2" max="2" width="38.57421875" style="35" customWidth="1"/>
    <col min="3" max="3" width="12.421875" style="35" hidden="1" customWidth="1"/>
    <col min="4" max="4" width="11.7109375" style="35" customWidth="1"/>
    <col min="5" max="5" width="11.7109375" style="80" customWidth="1"/>
    <col min="6" max="6" width="11.7109375" style="81" customWidth="1"/>
    <col min="7" max="7" width="11.00390625" style="35" customWidth="1"/>
    <col min="8" max="16384" width="9.140625" style="35" customWidth="1"/>
  </cols>
  <sheetData>
    <row r="2" spans="1:7" ht="18">
      <c r="A2" s="108" t="s">
        <v>2</v>
      </c>
      <c r="B2" s="108"/>
      <c r="C2" s="108"/>
      <c r="D2" s="108"/>
      <c r="E2" s="108"/>
      <c r="F2" s="108"/>
      <c r="G2" s="108"/>
    </row>
    <row r="3" spans="1:7" ht="15">
      <c r="A3" s="107" t="s">
        <v>105</v>
      </c>
      <c r="B3" s="107"/>
      <c r="C3" s="107"/>
      <c r="D3" s="107"/>
      <c r="E3" s="107"/>
      <c r="F3" s="107"/>
      <c r="G3" s="107"/>
    </row>
    <row r="4" spans="1:7" ht="15">
      <c r="A4" s="107" t="s">
        <v>108</v>
      </c>
      <c r="B4" s="107"/>
      <c r="C4" s="107"/>
      <c r="D4" s="107"/>
      <c r="E4" s="107"/>
      <c r="F4" s="107"/>
      <c r="G4" s="107"/>
    </row>
    <row r="5" spans="1:7" ht="15">
      <c r="A5" s="36"/>
      <c r="B5" s="36"/>
      <c r="C5" s="36"/>
      <c r="D5" s="36"/>
      <c r="E5" s="36"/>
      <c r="F5" s="36"/>
      <c r="G5" s="36"/>
    </row>
    <row r="6" spans="1:7" ht="14.25" customHeight="1">
      <c r="A6" s="109" t="s">
        <v>3</v>
      </c>
      <c r="B6" s="109"/>
      <c r="C6" s="37"/>
      <c r="E6" s="38"/>
      <c r="F6" s="110" t="s">
        <v>32</v>
      </c>
      <c r="G6" s="110"/>
    </row>
    <row r="7" spans="1:7" ht="14.25" customHeight="1">
      <c r="A7" s="39" t="s">
        <v>33</v>
      </c>
      <c r="B7" s="40" t="s">
        <v>34</v>
      </c>
      <c r="C7" s="39" t="s">
        <v>29</v>
      </c>
      <c r="D7" s="39" t="s">
        <v>36</v>
      </c>
      <c r="E7" s="39" t="s">
        <v>35</v>
      </c>
      <c r="F7" s="39" t="s">
        <v>110</v>
      </c>
      <c r="G7" s="39" t="s">
        <v>36</v>
      </c>
    </row>
    <row r="8" spans="1:7" ht="14.25" customHeight="1">
      <c r="A8" s="41"/>
      <c r="B8" s="42"/>
      <c r="C8" s="42"/>
      <c r="D8" s="41" t="s">
        <v>30</v>
      </c>
      <c r="E8" s="41" t="s">
        <v>107</v>
      </c>
      <c r="F8" s="41" t="s">
        <v>30</v>
      </c>
      <c r="G8" s="41" t="s">
        <v>106</v>
      </c>
    </row>
    <row r="9" spans="1:7" ht="14.25" customHeight="1">
      <c r="A9" s="43"/>
      <c r="B9" s="44"/>
      <c r="C9" s="44" t="s">
        <v>37</v>
      </c>
      <c r="D9" s="45"/>
      <c r="E9" s="41" t="s">
        <v>109</v>
      </c>
      <c r="F9" s="45"/>
      <c r="G9" s="45"/>
    </row>
    <row r="10" spans="1:7" s="51" customFormat="1" ht="14.25" customHeight="1">
      <c r="A10" s="46"/>
      <c r="B10" s="46" t="s">
        <v>38</v>
      </c>
      <c r="C10" s="47"/>
      <c r="D10" s="48"/>
      <c r="E10" s="49"/>
      <c r="F10" s="50"/>
      <c r="G10" s="50"/>
    </row>
    <row r="11" spans="1:7" ht="14.25" customHeight="1">
      <c r="A11" s="43">
        <v>1</v>
      </c>
      <c r="B11" s="52" t="s">
        <v>10</v>
      </c>
      <c r="C11" s="52"/>
      <c r="D11" s="53"/>
      <c r="E11" s="54"/>
      <c r="F11" s="50"/>
      <c r="G11" s="50"/>
    </row>
    <row r="12" spans="1:8" ht="14.25" customHeight="1">
      <c r="A12" s="55"/>
      <c r="B12" s="50" t="s">
        <v>39</v>
      </c>
      <c r="C12" s="56">
        <v>7000</v>
      </c>
      <c r="D12" s="56">
        <v>9250</v>
      </c>
      <c r="E12" s="56">
        <f>5950.95+419.68-3.73-16.11-27.74</f>
        <v>6323.050000000001</v>
      </c>
      <c r="F12" s="56">
        <f>9400+216</f>
        <v>9616</v>
      </c>
      <c r="G12" s="56">
        <f>11880-105</f>
        <v>11775</v>
      </c>
      <c r="H12" s="57"/>
    </row>
    <row r="13" spans="1:8" ht="14.25" customHeight="1">
      <c r="A13" s="55"/>
      <c r="B13" s="50" t="s">
        <v>40</v>
      </c>
      <c r="C13" s="56">
        <v>80</v>
      </c>
      <c r="D13" s="56">
        <v>55</v>
      </c>
      <c r="E13" s="56">
        <v>81.69</v>
      </c>
      <c r="F13" s="56">
        <v>85</v>
      </c>
      <c r="G13" s="56">
        <v>105</v>
      </c>
      <c r="H13" s="57"/>
    </row>
    <row r="14" spans="1:8" ht="14.25" customHeight="1">
      <c r="A14" s="55"/>
      <c r="B14" s="50" t="s">
        <v>41</v>
      </c>
      <c r="C14" s="56">
        <v>325</v>
      </c>
      <c r="D14" s="56">
        <v>475</v>
      </c>
      <c r="E14" s="56">
        <f>38.69+34.89+19.69+40</f>
        <v>133.26999999999998</v>
      </c>
      <c r="F14" s="56">
        <v>445</v>
      </c>
      <c r="G14" s="56">
        <v>510</v>
      </c>
      <c r="H14" s="57"/>
    </row>
    <row r="15" spans="1:8" ht="14.25" customHeight="1">
      <c r="A15" s="55"/>
      <c r="B15" s="50" t="s">
        <v>42</v>
      </c>
      <c r="C15" s="56">
        <v>65</v>
      </c>
      <c r="D15" s="56">
        <v>95</v>
      </c>
      <c r="E15" s="56">
        <v>35.12</v>
      </c>
      <c r="F15" s="56">
        <v>70</v>
      </c>
      <c r="G15" s="56">
        <v>95</v>
      </c>
      <c r="H15" s="57"/>
    </row>
    <row r="16" spans="1:8" ht="14.25" customHeight="1">
      <c r="A16" s="55"/>
      <c r="B16" s="50" t="s">
        <v>43</v>
      </c>
      <c r="C16" s="56">
        <v>435</v>
      </c>
      <c r="D16" s="56">
        <v>575</v>
      </c>
      <c r="E16" s="56">
        <v>203.88</v>
      </c>
      <c r="F16" s="56">
        <v>500</v>
      </c>
      <c r="G16" s="56">
        <v>615</v>
      </c>
      <c r="H16" s="57"/>
    </row>
    <row r="17" spans="1:8" ht="14.25" customHeight="1">
      <c r="A17" s="55"/>
      <c r="B17" s="50" t="s">
        <v>44</v>
      </c>
      <c r="C17" s="56">
        <v>380</v>
      </c>
      <c r="D17" s="56">
        <v>500</v>
      </c>
      <c r="E17" s="56">
        <v>219.1</v>
      </c>
      <c r="F17" s="56">
        <v>500</v>
      </c>
      <c r="G17" s="56">
        <v>550</v>
      </c>
      <c r="H17" s="57"/>
    </row>
    <row r="18" spans="1:8" ht="14.25" customHeight="1">
      <c r="A18" s="55"/>
      <c r="B18" s="58" t="s">
        <v>45</v>
      </c>
      <c r="C18" s="59">
        <f>SUM(C12:C17)</f>
        <v>8285</v>
      </c>
      <c r="D18" s="59">
        <f>SUM(D12:D17)</f>
        <v>10950</v>
      </c>
      <c r="E18" s="59">
        <f>SUM(E12:E17)</f>
        <v>6996.110000000001</v>
      </c>
      <c r="F18" s="59">
        <f>SUM(F12:F17)</f>
        <v>11216</v>
      </c>
      <c r="G18" s="59">
        <f>SUM(G12:G17)</f>
        <v>13650</v>
      </c>
      <c r="H18" s="57"/>
    </row>
    <row r="19" spans="1:7" ht="14.25" customHeight="1">
      <c r="A19" s="55">
        <v>2</v>
      </c>
      <c r="B19" s="46" t="s">
        <v>11</v>
      </c>
      <c r="C19" s="46"/>
      <c r="D19" s="56"/>
      <c r="E19" s="56"/>
      <c r="F19" s="50"/>
      <c r="G19" s="50"/>
    </row>
    <row r="20" spans="1:7" ht="14.25" customHeight="1">
      <c r="A20" s="55"/>
      <c r="B20" s="50" t="s">
        <v>46</v>
      </c>
      <c r="C20" s="56">
        <v>3375</v>
      </c>
      <c r="D20" s="56">
        <v>4800</v>
      </c>
      <c r="E20" s="56">
        <v>3550</v>
      </c>
      <c r="F20" s="56">
        <f>5140+260</f>
        <v>5400</v>
      </c>
      <c r="G20" s="56">
        <v>5800</v>
      </c>
    </row>
    <row r="21" spans="1:7" ht="14.25" customHeight="1">
      <c r="A21" s="55"/>
      <c r="B21" s="50" t="s">
        <v>47</v>
      </c>
      <c r="C21" s="56">
        <v>165</v>
      </c>
      <c r="D21" s="56">
        <v>200</v>
      </c>
      <c r="E21" s="56">
        <f>137.85+13.11</f>
        <v>150.95999999999998</v>
      </c>
      <c r="F21" s="56">
        <v>210</v>
      </c>
      <c r="G21" s="56">
        <v>225</v>
      </c>
    </row>
    <row r="22" spans="1:7" ht="14.25" customHeight="1">
      <c r="A22" s="55"/>
      <c r="B22" s="50" t="s">
        <v>48</v>
      </c>
      <c r="C22" s="56">
        <v>40</v>
      </c>
      <c r="D22" s="56">
        <v>50</v>
      </c>
      <c r="E22" s="56">
        <v>5</v>
      </c>
      <c r="F22" s="56">
        <v>35</v>
      </c>
      <c r="G22" s="56">
        <v>50</v>
      </c>
    </row>
    <row r="23" spans="1:7" ht="14.25" customHeight="1">
      <c r="A23" s="39"/>
      <c r="B23" s="60" t="s">
        <v>49</v>
      </c>
      <c r="C23" s="61">
        <f>SUM(C20:C22)</f>
        <v>3580</v>
      </c>
      <c r="D23" s="61">
        <f>SUM(D20:D22)</f>
        <v>5050</v>
      </c>
      <c r="E23" s="61">
        <f>SUM(E20:E22)</f>
        <v>3705.96</v>
      </c>
      <c r="F23" s="61">
        <f>SUM(F20:F22)</f>
        <v>5645</v>
      </c>
      <c r="G23" s="61">
        <f>SUM(G20:G22)</f>
        <v>6075</v>
      </c>
    </row>
    <row r="24" spans="1:7" ht="14.25" customHeight="1">
      <c r="A24" s="55"/>
      <c r="B24" s="46" t="s">
        <v>50</v>
      </c>
      <c r="C24" s="59">
        <f>C23+C18</f>
        <v>11865</v>
      </c>
      <c r="D24" s="59">
        <f>D23+D18</f>
        <v>16000</v>
      </c>
      <c r="E24" s="59">
        <f>E23+E18</f>
        <v>10702.07</v>
      </c>
      <c r="F24" s="59">
        <f>F23+F18</f>
        <v>16861</v>
      </c>
      <c r="G24" s="59">
        <f>G23+G18</f>
        <v>19725</v>
      </c>
    </row>
    <row r="25" spans="1:7" ht="14.25" customHeight="1">
      <c r="A25" s="43"/>
      <c r="B25" s="62" t="s">
        <v>51</v>
      </c>
      <c r="C25" s="62"/>
      <c r="D25" s="56"/>
      <c r="E25" s="56"/>
      <c r="F25" s="50"/>
      <c r="G25" s="50"/>
    </row>
    <row r="26" spans="1:7" ht="14.25" customHeight="1">
      <c r="A26" s="55">
        <v>3</v>
      </c>
      <c r="B26" s="46" t="s">
        <v>52</v>
      </c>
      <c r="C26" s="46"/>
      <c r="D26" s="56"/>
      <c r="E26" s="56"/>
      <c r="F26" s="50"/>
      <c r="G26" s="50"/>
    </row>
    <row r="27" spans="1:7" ht="14.25" customHeight="1">
      <c r="A27" s="55"/>
      <c r="B27" s="50" t="s">
        <v>53</v>
      </c>
      <c r="C27" s="56">
        <v>20</v>
      </c>
      <c r="D27" s="56">
        <v>23</v>
      </c>
      <c r="E27" s="56">
        <v>8.58</v>
      </c>
      <c r="F27" s="56">
        <v>23</v>
      </c>
      <c r="G27" s="56">
        <v>15</v>
      </c>
    </row>
    <row r="28" spans="1:7" ht="14.25" customHeight="1">
      <c r="A28" s="55"/>
      <c r="B28" s="50" t="s">
        <v>54</v>
      </c>
      <c r="C28" s="56">
        <v>15</v>
      </c>
      <c r="D28" s="56">
        <v>22</v>
      </c>
      <c r="E28" s="56">
        <v>6.62</v>
      </c>
      <c r="F28" s="56">
        <v>21</v>
      </c>
      <c r="G28" s="56">
        <v>15</v>
      </c>
    </row>
    <row r="29" spans="1:7" ht="14.25" customHeight="1">
      <c r="A29" s="55"/>
      <c r="B29" s="50" t="s">
        <v>55</v>
      </c>
      <c r="C29" s="56">
        <v>35</v>
      </c>
      <c r="D29" s="56">
        <v>38</v>
      </c>
      <c r="E29" s="56">
        <v>17.51</v>
      </c>
      <c r="F29" s="56">
        <v>35</v>
      </c>
      <c r="G29" s="56">
        <v>25</v>
      </c>
    </row>
    <row r="30" spans="1:7" ht="14.25" customHeight="1">
      <c r="A30" s="55"/>
      <c r="B30" s="50" t="s">
        <v>56</v>
      </c>
      <c r="C30" s="56">
        <v>50</v>
      </c>
      <c r="D30" s="56">
        <v>60</v>
      </c>
      <c r="E30" s="56">
        <v>27.79</v>
      </c>
      <c r="F30" s="56">
        <v>60</v>
      </c>
      <c r="G30" s="56">
        <v>60</v>
      </c>
    </row>
    <row r="31" spans="1:7" ht="14.25" customHeight="1">
      <c r="A31" s="43"/>
      <c r="B31" s="45" t="s">
        <v>57</v>
      </c>
      <c r="C31" s="63">
        <v>5</v>
      </c>
      <c r="D31" s="56">
        <v>10</v>
      </c>
      <c r="E31" s="56">
        <v>12.23</v>
      </c>
      <c r="F31" s="56">
        <v>25</v>
      </c>
      <c r="G31" s="56">
        <v>25</v>
      </c>
    </row>
    <row r="32" spans="1:7" ht="14.25" customHeight="1">
      <c r="A32" s="55"/>
      <c r="B32" s="50" t="s">
        <v>58</v>
      </c>
      <c r="C32" s="56">
        <v>5</v>
      </c>
      <c r="D32" s="56">
        <v>11</v>
      </c>
      <c r="E32" s="56">
        <v>1.12</v>
      </c>
      <c r="F32" s="56">
        <v>10</v>
      </c>
      <c r="G32" s="56">
        <v>10</v>
      </c>
    </row>
    <row r="33" spans="1:7" ht="14.25" customHeight="1">
      <c r="A33" s="55"/>
      <c r="B33" s="50" t="s">
        <v>59</v>
      </c>
      <c r="C33" s="56">
        <v>75</v>
      </c>
      <c r="D33" s="56">
        <v>75</v>
      </c>
      <c r="E33" s="56">
        <v>51.49</v>
      </c>
      <c r="F33" s="56">
        <v>75</v>
      </c>
      <c r="G33" s="56">
        <v>85</v>
      </c>
    </row>
    <row r="34" spans="1:7" ht="14.25" customHeight="1">
      <c r="A34" s="55"/>
      <c r="B34" s="50" t="s">
        <v>60</v>
      </c>
      <c r="C34" s="56">
        <v>2</v>
      </c>
      <c r="D34" s="56">
        <v>2</v>
      </c>
      <c r="E34" s="56">
        <v>0</v>
      </c>
      <c r="F34" s="56">
        <v>2</v>
      </c>
      <c r="G34" s="56">
        <v>2</v>
      </c>
    </row>
    <row r="35" spans="1:7" ht="14.25" customHeight="1">
      <c r="A35" s="55"/>
      <c r="B35" s="64" t="s">
        <v>61</v>
      </c>
      <c r="C35" s="65">
        <v>20</v>
      </c>
      <c r="D35" s="56">
        <v>32</v>
      </c>
      <c r="E35" s="56">
        <v>27.48</v>
      </c>
      <c r="F35" s="56">
        <v>35</v>
      </c>
      <c r="G35" s="56">
        <v>40</v>
      </c>
    </row>
    <row r="36" spans="1:9" ht="14.25" customHeight="1">
      <c r="A36" s="55"/>
      <c r="B36" s="50" t="s">
        <v>62</v>
      </c>
      <c r="C36" s="56">
        <v>4</v>
      </c>
      <c r="D36" s="66">
        <v>13</v>
      </c>
      <c r="E36" s="66">
        <v>6.69</v>
      </c>
      <c r="F36" s="66">
        <v>13</v>
      </c>
      <c r="G36" s="66">
        <v>12</v>
      </c>
      <c r="H36" s="34"/>
      <c r="I36" s="34"/>
    </row>
    <row r="37" spans="1:9" ht="14.25" customHeight="1">
      <c r="A37" s="55"/>
      <c r="B37" s="50" t="s">
        <v>63</v>
      </c>
      <c r="C37" s="56">
        <v>5</v>
      </c>
      <c r="D37" s="66">
        <v>10</v>
      </c>
      <c r="E37" s="66">
        <v>2.23</v>
      </c>
      <c r="F37" s="66">
        <v>10</v>
      </c>
      <c r="G37" s="66">
        <v>10</v>
      </c>
      <c r="H37" s="67"/>
      <c r="I37" s="68"/>
    </row>
    <row r="38" spans="1:9" ht="14.25" customHeight="1">
      <c r="A38" s="55"/>
      <c r="B38" s="50" t="s">
        <v>64</v>
      </c>
      <c r="C38" s="56">
        <v>5</v>
      </c>
      <c r="D38" s="66">
        <v>5</v>
      </c>
      <c r="E38" s="66">
        <v>0</v>
      </c>
      <c r="F38" s="66">
        <v>5</v>
      </c>
      <c r="G38" s="66">
        <v>5</v>
      </c>
      <c r="I38" s="68"/>
    </row>
    <row r="39" spans="1:7" ht="14.25" customHeight="1">
      <c r="A39" s="55"/>
      <c r="B39" s="50" t="s">
        <v>65</v>
      </c>
      <c r="C39" s="56">
        <v>2</v>
      </c>
      <c r="D39" s="66">
        <v>2</v>
      </c>
      <c r="E39" s="66">
        <v>0.16</v>
      </c>
      <c r="F39" s="66">
        <v>2</v>
      </c>
      <c r="G39" s="66">
        <v>2</v>
      </c>
    </row>
    <row r="40" spans="1:7" ht="14.25" customHeight="1">
      <c r="A40" s="55"/>
      <c r="B40" s="50" t="s">
        <v>66</v>
      </c>
      <c r="C40" s="56">
        <v>2</v>
      </c>
      <c r="D40" s="66">
        <v>2</v>
      </c>
      <c r="E40" s="66">
        <v>0</v>
      </c>
      <c r="F40" s="66">
        <v>2</v>
      </c>
      <c r="G40" s="66">
        <v>2</v>
      </c>
    </row>
    <row r="41" spans="1:7" ht="14.25" customHeight="1">
      <c r="A41" s="55"/>
      <c r="B41" s="50" t="s">
        <v>67</v>
      </c>
      <c r="C41" s="56">
        <v>75</v>
      </c>
      <c r="D41" s="66">
        <v>105</v>
      </c>
      <c r="E41" s="66">
        <v>79.27</v>
      </c>
      <c r="F41" s="66">
        <v>125</v>
      </c>
      <c r="G41" s="66">
        <v>145</v>
      </c>
    </row>
    <row r="42" spans="1:7" ht="14.25" customHeight="1">
      <c r="A42" s="55"/>
      <c r="B42" s="50" t="s">
        <v>68</v>
      </c>
      <c r="C42" s="56">
        <v>175</v>
      </c>
      <c r="D42" s="66">
        <v>210</v>
      </c>
      <c r="E42" s="66">
        <v>138.69</v>
      </c>
      <c r="F42" s="66">
        <v>215</v>
      </c>
      <c r="G42" s="66">
        <v>235</v>
      </c>
    </row>
    <row r="43" spans="1:7" ht="14.25" customHeight="1">
      <c r="A43" s="55"/>
      <c r="B43" s="50" t="s">
        <v>69</v>
      </c>
      <c r="C43" s="56"/>
      <c r="D43" s="66">
        <v>20</v>
      </c>
      <c r="E43" s="66">
        <v>11.12</v>
      </c>
      <c r="F43" s="66">
        <v>12</v>
      </c>
      <c r="G43" s="66">
        <v>12</v>
      </c>
    </row>
    <row r="44" spans="1:7" ht="14.25" customHeight="1">
      <c r="A44" s="55"/>
      <c r="B44" s="58" t="s">
        <v>70</v>
      </c>
      <c r="C44" s="59">
        <f>SUM(C27:C42)+SUM(G26:G33)</f>
        <v>730</v>
      </c>
      <c r="D44" s="59">
        <f>SUM(D27:D43)</f>
        <v>640</v>
      </c>
      <c r="E44" s="59">
        <f>SUM(E27:E43)</f>
        <v>390.97999999999996</v>
      </c>
      <c r="F44" s="59">
        <f>SUM(F27:F43)</f>
        <v>670</v>
      </c>
      <c r="G44" s="59">
        <f>SUM(G27:G43)</f>
        <v>700</v>
      </c>
    </row>
    <row r="49" spans="1:7" ht="18">
      <c r="A49" s="108" t="s">
        <v>2</v>
      </c>
      <c r="B49" s="108"/>
      <c r="C49" s="108"/>
      <c r="D49" s="108"/>
      <c r="E49" s="108"/>
      <c r="F49" s="108"/>
      <c r="G49" s="108"/>
    </row>
    <row r="50" spans="1:7" ht="15">
      <c r="A50" s="107" t="s">
        <v>105</v>
      </c>
      <c r="B50" s="107"/>
      <c r="C50" s="107"/>
      <c r="D50" s="107"/>
      <c r="E50" s="107"/>
      <c r="F50" s="107"/>
      <c r="G50" s="107"/>
    </row>
    <row r="51" spans="1:7" ht="15">
      <c r="A51" s="107" t="s">
        <v>108</v>
      </c>
      <c r="B51" s="107"/>
      <c r="C51" s="107"/>
      <c r="D51" s="107"/>
      <c r="E51" s="107"/>
      <c r="F51" s="107"/>
      <c r="G51" s="107"/>
    </row>
    <row r="52" spans="1:7" ht="15">
      <c r="A52" s="36"/>
      <c r="B52" s="36"/>
      <c r="C52" s="36"/>
      <c r="D52" s="36"/>
      <c r="E52" s="36"/>
      <c r="F52" s="36"/>
      <c r="G52" s="36"/>
    </row>
    <row r="53" spans="1:9" ht="14.25" customHeight="1">
      <c r="A53" s="109" t="s">
        <v>3</v>
      </c>
      <c r="B53" s="109"/>
      <c r="C53" s="37"/>
      <c r="D53" s="38"/>
      <c r="E53" s="38"/>
      <c r="F53" s="110" t="s">
        <v>32</v>
      </c>
      <c r="G53" s="110"/>
      <c r="H53" s="69"/>
      <c r="I53" s="51"/>
    </row>
    <row r="54" spans="1:7" ht="14.25" customHeight="1">
      <c r="A54" s="39" t="s">
        <v>33</v>
      </c>
      <c r="B54" s="40" t="s">
        <v>34</v>
      </c>
      <c r="C54" s="40"/>
      <c r="D54" s="39" t="s">
        <v>36</v>
      </c>
      <c r="E54" s="39" t="s">
        <v>35</v>
      </c>
      <c r="F54" s="39" t="s">
        <v>110</v>
      </c>
      <c r="G54" s="39" t="s">
        <v>36</v>
      </c>
    </row>
    <row r="55" spans="1:7" ht="14.25" customHeight="1">
      <c r="A55" s="41"/>
      <c r="B55" s="42"/>
      <c r="C55" s="42"/>
      <c r="D55" s="41" t="s">
        <v>30</v>
      </c>
      <c r="E55" s="41" t="s">
        <v>107</v>
      </c>
      <c r="F55" s="41" t="s">
        <v>30</v>
      </c>
      <c r="G55" s="41" t="s">
        <v>106</v>
      </c>
    </row>
    <row r="56" spans="1:7" ht="14.25" customHeight="1">
      <c r="A56" s="41"/>
      <c r="B56" s="42"/>
      <c r="C56" s="42"/>
      <c r="D56" s="45"/>
      <c r="E56" s="41" t="s">
        <v>109</v>
      </c>
      <c r="F56" s="45"/>
      <c r="G56" s="45"/>
    </row>
    <row r="57" spans="1:7" ht="14.25" customHeight="1">
      <c r="A57" s="55">
        <v>4</v>
      </c>
      <c r="B57" s="46" t="s">
        <v>71</v>
      </c>
      <c r="C57" s="56">
        <v>850</v>
      </c>
      <c r="D57" s="56"/>
      <c r="E57" s="56"/>
      <c r="F57" s="50"/>
      <c r="G57" s="70"/>
    </row>
    <row r="58" spans="1:7" ht="14.25" customHeight="1">
      <c r="A58" s="55"/>
      <c r="B58" s="46" t="s">
        <v>72</v>
      </c>
      <c r="C58" s="56"/>
      <c r="D58" s="56">
        <v>285</v>
      </c>
      <c r="E58" s="56">
        <v>172.06</v>
      </c>
      <c r="F58" s="56">
        <v>285</v>
      </c>
      <c r="G58" s="56">
        <v>285</v>
      </c>
    </row>
    <row r="59" spans="1:7" ht="14.25" customHeight="1">
      <c r="A59" s="55"/>
      <c r="B59" s="46" t="s">
        <v>73</v>
      </c>
      <c r="C59" s="56"/>
      <c r="D59" s="56">
        <v>30</v>
      </c>
      <c r="E59" s="56">
        <v>24.55</v>
      </c>
      <c r="F59" s="56">
        <v>30</v>
      </c>
      <c r="G59" s="56">
        <v>40</v>
      </c>
    </row>
    <row r="60" spans="1:7" ht="14.25" customHeight="1">
      <c r="A60" s="55"/>
      <c r="B60" s="46" t="s">
        <v>74</v>
      </c>
      <c r="C60" s="56"/>
      <c r="D60" s="56">
        <v>35</v>
      </c>
      <c r="E60" s="56">
        <v>21.55</v>
      </c>
      <c r="F60" s="56">
        <v>35</v>
      </c>
      <c r="G60" s="56">
        <v>45</v>
      </c>
    </row>
    <row r="61" spans="1:7" ht="14.25" customHeight="1">
      <c r="A61" s="55"/>
      <c r="B61" s="46" t="s">
        <v>75</v>
      </c>
      <c r="C61" s="56"/>
      <c r="D61" s="56">
        <v>575</v>
      </c>
      <c r="E61" s="56">
        <v>207.45</v>
      </c>
      <c r="F61" s="56">
        <v>575</v>
      </c>
      <c r="G61" s="56">
        <v>630</v>
      </c>
    </row>
    <row r="62" spans="1:7" ht="14.25" customHeight="1">
      <c r="A62" s="55"/>
      <c r="B62" s="58" t="s">
        <v>76</v>
      </c>
      <c r="C62" s="56"/>
      <c r="D62" s="59">
        <f>SUM(D58:D61)</f>
        <v>925</v>
      </c>
      <c r="E62" s="59">
        <f>SUM(E58:E61)</f>
        <v>425.61</v>
      </c>
      <c r="F62" s="59">
        <f>SUM(F58:F61)</f>
        <v>925</v>
      </c>
      <c r="G62" s="59">
        <f>SUM(G58:G61)</f>
        <v>1000</v>
      </c>
    </row>
    <row r="63" spans="1:7" ht="14.25" customHeight="1">
      <c r="A63" s="55">
        <v>5</v>
      </c>
      <c r="B63" s="46" t="s">
        <v>77</v>
      </c>
      <c r="C63" s="56">
        <v>40</v>
      </c>
      <c r="D63" s="56">
        <v>120</v>
      </c>
      <c r="E63" s="56">
        <v>102.91</v>
      </c>
      <c r="F63" s="56">
        <f>110+100</f>
        <v>210</v>
      </c>
      <c r="G63" s="56">
        <v>225</v>
      </c>
    </row>
    <row r="64" spans="1:7" ht="14.25" customHeight="1">
      <c r="A64" s="55">
        <v>6</v>
      </c>
      <c r="B64" s="46" t="s">
        <v>78</v>
      </c>
      <c r="C64" s="46"/>
      <c r="D64" s="56"/>
      <c r="E64" s="56"/>
      <c r="F64" s="50"/>
      <c r="G64" s="56"/>
    </row>
    <row r="65" spans="1:7" ht="14.25" customHeight="1">
      <c r="A65" s="55"/>
      <c r="B65" s="50" t="s">
        <v>79</v>
      </c>
      <c r="C65" s="56">
        <v>12</v>
      </c>
      <c r="D65" s="56">
        <v>32</v>
      </c>
      <c r="E65" s="56">
        <f>15.88+2.18</f>
        <v>18.060000000000002</v>
      </c>
      <c r="F65" s="56">
        <v>30</v>
      </c>
      <c r="G65" s="56">
        <v>35</v>
      </c>
    </row>
    <row r="66" spans="1:7" ht="14.25" customHeight="1">
      <c r="A66" s="55"/>
      <c r="B66" s="50" t="s">
        <v>80</v>
      </c>
      <c r="C66" s="56">
        <v>16</v>
      </c>
      <c r="D66" s="56">
        <v>32</v>
      </c>
      <c r="E66" s="56">
        <f>2.61+11.56</f>
        <v>14.17</v>
      </c>
      <c r="F66" s="56">
        <v>40</v>
      </c>
      <c r="G66" s="56">
        <v>50</v>
      </c>
    </row>
    <row r="67" spans="1:7" ht="14.25" customHeight="1">
      <c r="A67" s="55"/>
      <c r="B67" s="50" t="s">
        <v>81</v>
      </c>
      <c r="C67" s="56">
        <v>12</v>
      </c>
      <c r="D67" s="56">
        <v>16</v>
      </c>
      <c r="E67" s="56">
        <v>18.5</v>
      </c>
      <c r="F67" s="56">
        <v>15</v>
      </c>
      <c r="G67" s="56">
        <v>20</v>
      </c>
    </row>
    <row r="68" spans="1:7" ht="14.25" customHeight="1">
      <c r="A68" s="55"/>
      <c r="B68" s="50" t="s">
        <v>82</v>
      </c>
      <c r="C68" s="56">
        <v>18</v>
      </c>
      <c r="D68" s="56">
        <v>20</v>
      </c>
      <c r="E68" s="56">
        <f>2.64+0.54</f>
        <v>3.18</v>
      </c>
      <c r="F68" s="56">
        <v>15</v>
      </c>
      <c r="G68" s="56">
        <v>15</v>
      </c>
    </row>
    <row r="69" spans="1:7" ht="14.25" customHeight="1">
      <c r="A69" s="55"/>
      <c r="B69" s="50" t="s">
        <v>83</v>
      </c>
      <c r="C69" s="56">
        <v>7</v>
      </c>
      <c r="D69" s="56">
        <v>5</v>
      </c>
      <c r="E69" s="56">
        <v>0.32</v>
      </c>
      <c r="F69" s="56">
        <v>5</v>
      </c>
      <c r="G69" s="56">
        <v>5</v>
      </c>
    </row>
    <row r="70" spans="1:7" ht="14.25" customHeight="1">
      <c r="A70" s="55"/>
      <c r="B70" s="58" t="s">
        <v>84</v>
      </c>
      <c r="C70" s="59">
        <f>SUM(C65:C69)</f>
        <v>65</v>
      </c>
      <c r="D70" s="59">
        <f>SUM(D65:D69)</f>
        <v>105</v>
      </c>
      <c r="E70" s="59">
        <f>SUM(E65:E69)</f>
        <v>54.230000000000004</v>
      </c>
      <c r="F70" s="59">
        <f>SUM(F65:F69)</f>
        <v>105</v>
      </c>
      <c r="G70" s="59">
        <f>SUM(G65:G69)</f>
        <v>125</v>
      </c>
    </row>
    <row r="71" spans="1:7" ht="14.25" customHeight="1">
      <c r="A71" s="55">
        <v>7</v>
      </c>
      <c r="B71" s="46" t="s">
        <v>19</v>
      </c>
      <c r="C71" s="46"/>
      <c r="D71" s="56"/>
      <c r="E71" s="56"/>
      <c r="F71" s="50"/>
      <c r="G71" s="56"/>
    </row>
    <row r="72" spans="1:7" ht="14.25" customHeight="1">
      <c r="A72" s="55"/>
      <c r="B72" s="50" t="s">
        <v>85</v>
      </c>
      <c r="C72" s="56">
        <v>50</v>
      </c>
      <c r="D72" s="56">
        <v>45</v>
      </c>
      <c r="E72" s="56">
        <v>40.13</v>
      </c>
      <c r="F72" s="56">
        <v>65</v>
      </c>
      <c r="G72" s="56">
        <v>75</v>
      </c>
    </row>
    <row r="73" spans="1:7" ht="14.25" customHeight="1">
      <c r="A73" s="55"/>
      <c r="B73" s="58" t="s">
        <v>86</v>
      </c>
      <c r="C73" s="59">
        <f>SUM(C72)</f>
        <v>50</v>
      </c>
      <c r="D73" s="59">
        <f>SUM(D72)</f>
        <v>45</v>
      </c>
      <c r="E73" s="59">
        <f>SUM(E72)</f>
        <v>40.13</v>
      </c>
      <c r="F73" s="59">
        <f>SUM(F72)</f>
        <v>65</v>
      </c>
      <c r="G73" s="59">
        <f>SUM(G72)</f>
        <v>75</v>
      </c>
    </row>
    <row r="74" spans="1:7" ht="14.25" customHeight="1">
      <c r="A74" s="55">
        <v>8</v>
      </c>
      <c r="B74" s="46" t="s">
        <v>20</v>
      </c>
      <c r="C74" s="46"/>
      <c r="D74" s="56"/>
      <c r="E74" s="56"/>
      <c r="F74" s="50"/>
      <c r="G74" s="56"/>
    </row>
    <row r="75" spans="1:7" ht="14.25" customHeight="1">
      <c r="A75" s="55"/>
      <c r="B75" s="50" t="s">
        <v>87</v>
      </c>
      <c r="C75" s="56">
        <v>300</v>
      </c>
      <c r="D75" s="56">
        <v>300</v>
      </c>
      <c r="E75" s="56">
        <v>300</v>
      </c>
      <c r="F75" s="56">
        <v>300</v>
      </c>
      <c r="G75" s="56">
        <v>300</v>
      </c>
    </row>
    <row r="76" spans="1:7" ht="14.25" customHeight="1">
      <c r="A76" s="55"/>
      <c r="B76" s="50" t="s">
        <v>88</v>
      </c>
      <c r="C76" s="56">
        <v>545</v>
      </c>
      <c r="D76" s="56">
        <v>1250</v>
      </c>
      <c r="E76" s="56">
        <f>500+124.24</f>
        <v>624.24</v>
      </c>
      <c r="F76" s="56">
        <v>1100</v>
      </c>
      <c r="G76" s="56">
        <v>1200</v>
      </c>
    </row>
    <row r="77" spans="1:7" ht="14.25" customHeight="1">
      <c r="A77" s="55"/>
      <c r="B77" s="58" t="s">
        <v>89</v>
      </c>
      <c r="C77" s="59">
        <f>SUM(C75:C76)</f>
        <v>845</v>
      </c>
      <c r="D77" s="59">
        <f>SUM(D75:D76)</f>
        <v>1550</v>
      </c>
      <c r="E77" s="59">
        <f>SUM(E75:E76)</f>
        <v>924.24</v>
      </c>
      <c r="F77" s="59">
        <f>SUM(F75:F76)</f>
        <v>1400</v>
      </c>
      <c r="G77" s="59">
        <f>SUM(G75:G76)</f>
        <v>1500</v>
      </c>
    </row>
    <row r="78" spans="1:7" ht="14.25" customHeight="1">
      <c r="A78" s="55">
        <v>9</v>
      </c>
      <c r="B78" s="46" t="s">
        <v>90</v>
      </c>
      <c r="C78" s="71"/>
      <c r="D78" s="56"/>
      <c r="E78" s="56"/>
      <c r="F78" s="50"/>
      <c r="G78" s="56"/>
    </row>
    <row r="79" spans="1:7" ht="14.25" customHeight="1">
      <c r="A79" s="55"/>
      <c r="B79" s="50" t="s">
        <v>91</v>
      </c>
      <c r="C79" s="72">
        <v>325</v>
      </c>
      <c r="D79" s="56">
        <v>400</v>
      </c>
      <c r="E79" s="56">
        <v>346.29</v>
      </c>
      <c r="F79" s="56">
        <v>600</v>
      </c>
      <c r="G79" s="56">
        <v>650</v>
      </c>
    </row>
    <row r="80" spans="1:7" ht="14.25" customHeight="1">
      <c r="A80" s="55"/>
      <c r="B80" s="50" t="s">
        <v>92</v>
      </c>
      <c r="C80" s="72">
        <v>150</v>
      </c>
      <c r="D80" s="56">
        <v>225</v>
      </c>
      <c r="E80" s="56">
        <v>264.3</v>
      </c>
      <c r="F80" s="56">
        <v>300</v>
      </c>
      <c r="G80" s="56">
        <v>350</v>
      </c>
    </row>
    <row r="81" spans="1:7" ht="14.25" customHeight="1">
      <c r="A81" s="55"/>
      <c r="B81" s="50" t="s">
        <v>93</v>
      </c>
      <c r="C81" s="72">
        <v>125</v>
      </c>
      <c r="D81" s="56">
        <v>150</v>
      </c>
      <c r="E81" s="56">
        <v>177.97</v>
      </c>
      <c r="F81" s="56">
        <v>175</v>
      </c>
      <c r="G81" s="56">
        <v>200</v>
      </c>
    </row>
    <row r="82" spans="1:7" ht="14.25" customHeight="1">
      <c r="A82" s="55"/>
      <c r="B82" s="50" t="s">
        <v>94</v>
      </c>
      <c r="C82" s="72">
        <v>150</v>
      </c>
      <c r="D82" s="56">
        <v>200</v>
      </c>
      <c r="E82" s="56">
        <v>152.15</v>
      </c>
      <c r="F82" s="56">
        <v>275</v>
      </c>
      <c r="G82" s="56">
        <v>300</v>
      </c>
    </row>
    <row r="83" spans="1:7" ht="14.25" customHeight="1">
      <c r="A83" s="55"/>
      <c r="B83" s="50" t="s">
        <v>95</v>
      </c>
      <c r="C83" s="72">
        <v>275</v>
      </c>
      <c r="D83" s="56">
        <v>375</v>
      </c>
      <c r="E83" s="56">
        <v>285.25</v>
      </c>
      <c r="F83" s="56">
        <v>450</v>
      </c>
      <c r="G83" s="56">
        <v>500</v>
      </c>
    </row>
    <row r="84" spans="1:7" ht="14.25" customHeight="1">
      <c r="A84" s="55"/>
      <c r="B84" s="73" t="s">
        <v>96</v>
      </c>
      <c r="C84" s="74">
        <f>SUM(C79:C83)</f>
        <v>1025</v>
      </c>
      <c r="D84" s="59">
        <f>SUM(D79:D83)</f>
        <v>1350</v>
      </c>
      <c r="E84" s="59">
        <f>SUM(E79:E83)</f>
        <v>1225.96</v>
      </c>
      <c r="F84" s="59">
        <f>SUM(F79:F83)</f>
        <v>1800</v>
      </c>
      <c r="G84" s="59">
        <f>SUM(G79:G83)</f>
        <v>2000</v>
      </c>
    </row>
    <row r="85" spans="1:7" ht="14.25" customHeight="1">
      <c r="A85" s="55">
        <v>10</v>
      </c>
      <c r="B85" s="46" t="s">
        <v>22</v>
      </c>
      <c r="C85" s="74">
        <v>1600</v>
      </c>
      <c r="D85" s="59">
        <v>1800</v>
      </c>
      <c r="E85" s="59">
        <f>1784.09+110</f>
        <v>1894.09</v>
      </c>
      <c r="F85" s="59">
        <v>2700</v>
      </c>
      <c r="G85" s="59">
        <v>3000</v>
      </c>
    </row>
    <row r="86" spans="1:7" ht="14.25" customHeight="1">
      <c r="A86" s="55">
        <v>11</v>
      </c>
      <c r="B86" s="46" t="s">
        <v>23</v>
      </c>
      <c r="C86" s="71"/>
      <c r="D86" s="56"/>
      <c r="E86" s="56"/>
      <c r="F86" s="50"/>
      <c r="G86" s="56"/>
    </row>
    <row r="87" spans="1:7" ht="14.25" customHeight="1">
      <c r="A87" s="55"/>
      <c r="B87" s="50" t="s">
        <v>97</v>
      </c>
      <c r="C87" s="72">
        <v>275</v>
      </c>
      <c r="D87" s="56">
        <v>270</v>
      </c>
      <c r="E87" s="56">
        <v>0</v>
      </c>
      <c r="F87" s="56">
        <v>250</v>
      </c>
      <c r="G87" s="56">
        <v>250</v>
      </c>
    </row>
    <row r="88" spans="1:7" ht="14.25" customHeight="1">
      <c r="A88" s="55"/>
      <c r="B88" s="50" t="s">
        <v>98</v>
      </c>
      <c r="C88" s="72">
        <v>150</v>
      </c>
      <c r="D88" s="56">
        <v>135</v>
      </c>
      <c r="E88" s="56">
        <v>0</v>
      </c>
      <c r="F88" s="56">
        <v>125</v>
      </c>
      <c r="G88" s="56">
        <v>135</v>
      </c>
    </row>
    <row r="89" spans="1:7" ht="14.25" customHeight="1">
      <c r="A89" s="55"/>
      <c r="B89" s="58" t="s">
        <v>99</v>
      </c>
      <c r="C89" s="74">
        <f>SUM(C87:C88)</f>
        <v>425</v>
      </c>
      <c r="D89" s="59">
        <f>SUM(D87:D88)</f>
        <v>405</v>
      </c>
      <c r="E89" s="59">
        <f>SUM(E87:E88)</f>
        <v>0</v>
      </c>
      <c r="F89" s="59">
        <f>SUM(F87:F88)</f>
        <v>375</v>
      </c>
      <c r="G89" s="59">
        <f>SUM(G87:G88)</f>
        <v>385</v>
      </c>
    </row>
    <row r="90" spans="1:7" ht="14.25" customHeight="1">
      <c r="A90" s="55">
        <v>12</v>
      </c>
      <c r="B90" s="46" t="s">
        <v>100</v>
      </c>
      <c r="C90" s="72">
        <v>350</v>
      </c>
      <c r="D90" s="56">
        <v>300</v>
      </c>
      <c r="E90" s="56">
        <v>113.74</v>
      </c>
      <c r="F90" s="56">
        <v>300</v>
      </c>
      <c r="G90" s="56">
        <v>300</v>
      </c>
    </row>
    <row r="91" spans="1:7" ht="14.25" customHeight="1">
      <c r="A91" s="55"/>
      <c r="B91" s="46" t="s">
        <v>101</v>
      </c>
      <c r="C91" s="71"/>
      <c r="D91" s="56"/>
      <c r="E91" s="56"/>
      <c r="F91" s="50"/>
      <c r="G91" s="56"/>
    </row>
    <row r="92" spans="1:7" ht="14.25" customHeight="1" hidden="1">
      <c r="A92" s="55">
        <v>13</v>
      </c>
      <c r="B92" s="75" t="s">
        <v>102</v>
      </c>
      <c r="C92" s="74">
        <v>2290</v>
      </c>
      <c r="D92" s="56">
        <v>0</v>
      </c>
      <c r="E92" s="56">
        <v>0</v>
      </c>
      <c r="F92" s="50"/>
      <c r="G92" s="56"/>
    </row>
    <row r="93" spans="1:7" ht="14.25" customHeight="1">
      <c r="A93" s="55"/>
      <c r="B93" s="75" t="s">
        <v>103</v>
      </c>
      <c r="C93" s="74">
        <f>C90+C89+C84+C77+C73+C70+C63+C57+C44+C85+C91+C92</f>
        <v>8270</v>
      </c>
      <c r="D93" s="59">
        <f>D90+D89+D84+D77+D73+D70+D63+D62+D44+D85</f>
        <v>7240</v>
      </c>
      <c r="E93" s="59">
        <f>E90+E89+E84+E77+E73+E70+E63+E62+E44+E85</f>
        <v>5171.89</v>
      </c>
      <c r="F93" s="59">
        <f>F90+F89+F84+F77+F73+F70+F63+F62+F44+F85</f>
        <v>8550</v>
      </c>
      <c r="G93" s="59">
        <f>G90+G89+G84+G77+G73+G70+G63+G62+G44+G85</f>
        <v>9310</v>
      </c>
    </row>
    <row r="94" spans="1:7" ht="14.25" customHeight="1">
      <c r="A94" s="46"/>
      <c r="B94" s="76" t="s">
        <v>27</v>
      </c>
      <c r="C94" s="74">
        <f>C93+C24</f>
        <v>20135</v>
      </c>
      <c r="D94" s="59">
        <f>D93+D24</f>
        <v>23240</v>
      </c>
      <c r="E94" s="59">
        <f>E93+E24</f>
        <v>15873.96</v>
      </c>
      <c r="F94" s="59">
        <f>F93+F24</f>
        <v>25411</v>
      </c>
      <c r="G94" s="59">
        <f>G93+G24</f>
        <v>29035</v>
      </c>
    </row>
    <row r="95" spans="1:9" ht="14.25" customHeight="1" hidden="1">
      <c r="A95" s="46"/>
      <c r="B95" s="77" t="s">
        <v>28</v>
      </c>
      <c r="C95" s="78">
        <v>3650</v>
      </c>
      <c r="D95" s="56">
        <v>4640</v>
      </c>
      <c r="E95" s="56">
        <v>2704.44</v>
      </c>
      <c r="F95" s="56">
        <v>4660</v>
      </c>
      <c r="G95" s="56">
        <v>4900</v>
      </c>
      <c r="I95" s="35">
        <f>54.48+3.06+8.63+56.12+200+21.96+0.01+100+7.61+1.03+9.83+41.11+20.52+31.02+2.72+120.54+3.67+32.27+1.64+3.53+2025.41+56.87+100</f>
        <v>2902.0299999999997</v>
      </c>
    </row>
    <row r="96" spans="1:9" ht="14.25" customHeight="1" hidden="1">
      <c r="A96" s="46"/>
      <c r="B96" s="46" t="s">
        <v>104</v>
      </c>
      <c r="C96" s="74">
        <f>C94-C95</f>
        <v>16485</v>
      </c>
      <c r="D96" s="59">
        <f>D94-D95</f>
        <v>18600</v>
      </c>
      <c r="E96" s="59">
        <f>E94-E95</f>
        <v>13169.519999999999</v>
      </c>
      <c r="F96" s="59">
        <f>F94-F95</f>
        <v>20751</v>
      </c>
      <c r="G96" s="59">
        <f>G94-G95</f>
        <v>24135</v>
      </c>
      <c r="I96" s="35">
        <f>89.25+8.92+9.25+18.39+4.46+3.57+18.5+5.41+2.84+6.13+14+35.53</f>
        <v>216.25</v>
      </c>
    </row>
    <row r="97" spans="1:9" ht="12.75" hidden="1">
      <c r="A97" s="79"/>
      <c r="B97" s="79"/>
      <c r="C97" s="79"/>
      <c r="I97" s="35">
        <f>+I95-I96</f>
        <v>2685.7799999999997</v>
      </c>
    </row>
    <row r="98" spans="1:5" ht="12.75">
      <c r="A98" s="79"/>
      <c r="B98" s="79"/>
      <c r="C98" s="79"/>
      <c r="E98" s="82"/>
    </row>
    <row r="99" spans="5:7" ht="12.75">
      <c r="E99" s="82"/>
      <c r="F99" s="57"/>
      <c r="G99" s="57"/>
    </row>
  </sheetData>
  <sheetProtection/>
  <mergeCells count="10">
    <mergeCell ref="A50:G50"/>
    <mergeCell ref="A51:G51"/>
    <mergeCell ref="A53:B53"/>
    <mergeCell ref="F53:G53"/>
    <mergeCell ref="A49:G49"/>
    <mergeCell ref="A2:G2"/>
    <mergeCell ref="A3:G3"/>
    <mergeCell ref="A4:G4"/>
    <mergeCell ref="A6:B6"/>
    <mergeCell ref="F6:G6"/>
  </mergeCells>
  <printOptions/>
  <pageMargins left="0.33" right="0.29" top="0.26" bottom="0.27" header="0.17" footer="0.18"/>
  <pageSetup horizontalDpi="600" verticalDpi="600" orientation="portrait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fdfdf</cp:lastModifiedBy>
  <cp:lastPrinted>2013-12-05T05:44:46Z</cp:lastPrinted>
  <dcterms:created xsi:type="dcterms:W3CDTF">2012-05-08T07:40:02Z</dcterms:created>
  <dcterms:modified xsi:type="dcterms:W3CDTF">2014-01-02T10:32:33Z</dcterms:modified>
  <cp:category/>
  <cp:version/>
  <cp:contentType/>
  <cp:contentStatus/>
</cp:coreProperties>
</file>