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<sst xmlns="http://schemas.openxmlformats.org/spreadsheetml/2006/main" count="393" uniqueCount="118">
  <si>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</si>
  <si>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</si>
  <si>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</si>
  <si>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</si>
  <si>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</si>
  <si>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</si>
  <si>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</si>
  <si>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</si>
  <si>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</si>
  <si>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</si>
  <si>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</si>
  <si>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</si>
  <si>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</si>
  <si>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</si>
  <si>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</si>
  <si>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</si>
  <si>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</si>
  <si>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</si>
  <si>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</si>
  <si>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</si>
  <si>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</si>
  <si>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</si>
  <si>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</si>
  <si>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</si>
  <si>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</si>
  <si>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</si>
  <si>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</si>
  <si>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</si>
  <si>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</si>
  <si>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</si>
  <si>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</si>
  <si>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</si>
  <si>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</si>
  <si>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</si>
  <si>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</si>
  <si>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</si>
  <si>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</si>
  <si>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</si>
  <si>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</si>
  <si>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</si>
  <si>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</si>
  <si>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</si>
  <si>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</si>
  <si>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</si>
  <si>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</si>
  <si>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</si>
  <si>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</si>
  <si>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CONCRETE WORK</t>
  </si>
  <si>
    <t>each</t>
  </si>
  <si>
    <t>1:6 (1 cement: 6 coarse sand)</t>
  </si>
  <si>
    <t>One or more coats on old work</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</si>
  <si>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</si>
  <si>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</si>
  <si>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</si>
  <si>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Contract No:  23/C/D3/2019-20/04</t>
  </si>
  <si>
    <t>Name of Work: Construction of boundary wall along the new road from Charkhi gate junction to D G House i/c Dismantling and Demolishing of Academic Area boundary wall at IIT Kanpur</t>
  </si>
  <si>
    <t>CARRIAGE OF MATERIALS</t>
  </si>
  <si>
    <t>By Mechanical Transport including loading,unloading and stacking</t>
  </si>
  <si>
    <t>Lime, moorum, building rubbish Lead - 2 km</t>
  </si>
  <si>
    <t>Earth Lead - 2 km</t>
  </si>
  <si>
    <t>Bricks Lead - 1 km</t>
  </si>
  <si>
    <t>Bricks Lead - 2 km</t>
  </si>
  <si>
    <t>Steel Lead - 1 km</t>
  </si>
  <si>
    <t>Steel Lead - 2 km</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</si>
  <si>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</si>
  <si>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</si>
  <si>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</si>
  <si>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Filling available excavated earth (excluding rock) in trenches, plinth, sides of foundations etc. in layers not exceeding 20cm in depth, consolidating each deposited layer by ramming and watering, lead up to 50 m and lift upto 1.5 m.</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</si>
  <si>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</si>
  <si>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1:2:4 (1 Cement : 2 coarse sand (zone-III) derived from natural sources : 4 graded stone aggregate 20 mm nominal size derived from natural sources)</t>
  </si>
  <si>
    <t>REINFORCED CEMENT CONCRETE</t>
  </si>
  <si>
    <t>Providing and laying in position specified grade of reinforced cement concrete, excluding the cost of centering, shuttering, ifnishing and reinforcement- All work up to plinth level :</t>
  </si>
  <si>
    <t>1:1.5:3 (1 cement: 1.5 coarse sand (zone-III) derived from  natural sources: 3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</si>
  <si>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</si>
  <si>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</si>
  <si>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Lintels, beams, plinth beams, girders, bressumers and cantilevers</t>
  </si>
  <si>
    <t>Small lintels not exceeding 1.5 m clear span, moulding as in cornices, window sills, string courses, bands, copings, bed plates, anchor blocks and the like</t>
  </si>
  <si>
    <t>Steel reinforcement for R.C.C. work including straightening, cutting, bending, placing in position and binding all complete upto plinth level.</t>
  </si>
  <si>
    <t>Thermo-Mechanically Treated bars of grade Fe-500D or more.</t>
  </si>
  <si>
    <t>MASONRY WORK</t>
  </si>
  <si>
    <t>Brick work in foundation with available common burnt clay F.P.S. (non modular) bricks of class.
Cement mortar 1:6 (1 cement : 6 coarse sand)</t>
  </si>
  <si>
    <t>Brick work in super structure with available common burnt clay F.P.S. (non modular) bricks of class.
Cement mortar 1:6 (1 cement : 6 coarse sand)</t>
  </si>
  <si>
    <t>STEEL WORK</t>
  </si>
  <si>
    <t>Structural steel work riveted, bolted or welded in built up sections, trusses and framed work, including cutting, hoisting, fixing in position and applying a priming coat of approved steel primer all complete.</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</si>
  <si>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</si>
  <si>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</si>
  <si>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FINISHING</t>
  </si>
  <si>
    <t>12 mm cement plaster of mix :</t>
  </si>
  <si>
    <t>15 mm cement plaster on rough side of single or half brick wall of mix:</t>
  </si>
  <si>
    <t>6 mm cement plaster of mix :</t>
  </si>
  <si>
    <t>1:3 (1 cement : 3 fine sand)</t>
  </si>
  <si>
    <t>Finishing walls with Premium Acrylic Smooth exterior paint with Silicone additives of required shade:</t>
  </si>
  <si>
    <t>New work (Two or more coats applied @ 1.43 ltr/10 sqm over and including priming coat of exterior primer applied @ 2.20 kg/10 sqm)</t>
  </si>
  <si>
    <t>Painting with synthetic enamel paint of approved brand and manufacture to give an even shade :</t>
  </si>
  <si>
    <t>Two or more coats on new work</t>
  </si>
  <si>
    <t>Painting with synthetic enamel paint of approved brand and manufacture of required colour to give an even shade :</t>
  </si>
  <si>
    <t>DISMANTLING AND DEMOLISHING</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</si>
  <si>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</si>
  <si>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</si>
  <si>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</si>
  <si>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</si>
  <si>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</si>
  <si>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Removing mortar from bricks and cleaning bricks including stacking within a lead of 50 m (stacks of cleaned bricks shall be measured):</t>
  </si>
  <si>
    <t>From brick work in cement mortar</t>
  </si>
  <si>
    <t>Taking out doors, windows and clerestory window shutters (steel or wood) including stacking within 50 metres lead :</t>
  </si>
  <si>
    <t>Of area 3 sq. metres and below</t>
  </si>
  <si>
    <t>Dismantling steel work manually/ by mechanical means in built up sections without dismembering and stacking within 50 metres lead as per direction of Engineer-in-charge.</t>
  </si>
  <si>
    <t>ROAD WORK</t>
  </si>
  <si>
    <t>Providing and fixing concertina coil fencing with punched tape concertina coil 600 mm dia 10 metre openable length ( total length 90 m), having 50 nos rounds per 6 metre length, upto 3 m height of wall with existing angle iron 'Y' shaped placed 2.4m or 3.00 m apart and with 9 horizontal R.B.T. reinforced barbed wire, stud tied with G.I. staples and G.I. clips to retain horizontal, including necessary bolts or G.I. barbed wire tied to angle iron, all complete as per direction of Engineer-in-charge, with reinforced barbed tape(R.B.T.) / Spring core (2.5mm thick) wire of high tensile strength of 165 kg/ sq.mm with tape (0.52 mm thick) and weight 43.478 gm/ metre (cost of M.S. angle, C.C. blocks shall be paid separately)</t>
  </si>
  <si>
    <t>MINOR CIVIL MAINTENANCE WORK:</t>
  </si>
  <si>
    <t>Fixing of available grills in boundary wall in proper alignment i/c jointing the grills with availabe steel pieces by welding etc. complete as per requirement and direction of Engineer - in- Charge.</t>
  </si>
  <si>
    <t>Providing and laying in position cement concrete of specified grade i/c breaking of available bricks/brick bats in the required size of brick aggregate but excluding the cost of centering and shuttering- All work up to plinth level:
1:5:10 ( 1 cement : 5 coarse sand (zone-III) derived from natural source: 10 bricks Aggregate 40 mm nominal size.</t>
  </si>
  <si>
    <t>Fixing of available structure steel work welded in built up sections in proper alignment i/c welding the joints if required and applying a priming coat of approved steel primer all complete.</t>
  </si>
  <si>
    <t>1000 Nos</t>
  </si>
  <si>
    <t>tonne</t>
  </si>
  <si>
    <t>kg</t>
  </si>
  <si>
    <t>Cum</t>
  </si>
  <si>
    <t>Kg</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</si>
</sst>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border>
    <border>
      <left style="thin"/>
      <right style="thin"/>
      <top/>
      <bottom style="thin"/>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9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7" fillId="0" borderId="16" xfId="0" applyFont="1" applyFill="1" applyBorder="1" applyAlignment="1">
      <alignment horizontal="left" vertical="top"/>
    </xf>
    <xf numFmtId="0" fontId="57" fillId="0" borderId="16" xfId="0" applyFont="1" applyFill="1" applyBorder="1" applyAlignment="1">
      <alignment horizontal="right" vertical="top"/>
    </xf>
    <xf numFmtId="0" fontId="4" fillId="0" borderId="0" xfId="56" applyNumberFormat="1" applyFont="1" applyFill="1" applyAlignment="1">
      <alignment vertical="top" wrapText="1"/>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8" xfId="56" applyNumberFormat="1" applyFont="1" applyFill="1" applyBorder="1" applyAlignment="1" applyProtection="1">
      <alignment horizontal="right" vertical="top"/>
      <protection locked="0"/>
    </xf>
    <xf numFmtId="2" fontId="7" fillId="0" borderId="19" xfId="56" applyNumberFormat="1" applyFont="1" applyFill="1" applyBorder="1" applyAlignment="1" applyProtection="1">
      <alignment horizontal="right" vertical="top"/>
      <protection locked="0"/>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7" fillId="0" borderId="20" xfId="59" applyNumberFormat="1" applyFont="1" applyFill="1" applyBorder="1" applyAlignment="1">
      <alignment horizontal="left" vertical="top"/>
      <protection/>
    </xf>
    <xf numFmtId="0" fontId="7" fillId="0" borderId="22" xfId="59" applyNumberFormat="1" applyFont="1" applyFill="1" applyBorder="1" applyAlignment="1">
      <alignment horizontal="left" vertical="top"/>
      <protection/>
    </xf>
    <xf numFmtId="0" fontId="57" fillId="0" borderId="17" xfId="0" applyFont="1" applyFill="1" applyBorder="1" applyAlignment="1">
      <alignment horizontal="left" vertical="top"/>
    </xf>
    <xf numFmtId="0" fontId="4" fillId="0" borderId="23" xfId="59" applyNumberFormat="1" applyFont="1" applyFill="1" applyBorder="1" applyAlignment="1">
      <alignment vertical="top"/>
      <protection/>
    </xf>
    <xf numFmtId="0" fontId="14" fillId="0" borderId="24" xfId="59" applyNumberFormat="1" applyFont="1" applyFill="1" applyBorder="1" applyAlignment="1">
      <alignment vertical="top"/>
      <protection/>
    </xf>
    <xf numFmtId="0" fontId="4" fillId="0" borderId="24"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16" xfId="59" applyNumberFormat="1" applyFont="1" applyFill="1" applyBorder="1" applyAlignment="1">
      <alignment horizontal="right" vertical="top"/>
      <protection/>
    </xf>
    <xf numFmtId="2" fontId="7" fillId="0" borderId="25" xfId="58" applyNumberFormat="1" applyFont="1" applyFill="1" applyBorder="1" applyAlignment="1">
      <alignment horizontal="right" vertical="top"/>
      <protection/>
    </xf>
    <xf numFmtId="0" fontId="4" fillId="0" borderId="16" xfId="59" applyNumberFormat="1" applyFont="1" applyFill="1" applyBorder="1" applyAlignment="1">
      <alignment horizontal="left" vertical="top" wrapText="1"/>
      <protection/>
    </xf>
    <xf numFmtId="2" fontId="7" fillId="0" borderId="16"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0" fontId="4" fillId="0" borderId="17" xfId="59" applyNumberFormat="1" applyFont="1" applyFill="1" applyBorder="1" applyAlignment="1">
      <alignment horizontal="left" vertical="top" wrapText="1"/>
      <protection/>
    </xf>
    <xf numFmtId="0" fontId="0" fillId="0" borderId="0" xfId="56" applyNumberFormat="1" applyFill="1" applyAlignment="1">
      <alignment wrapText="1"/>
      <protection/>
    </xf>
    <xf numFmtId="0" fontId="0" fillId="0" borderId="16" xfId="0" applyFont="1" applyBorder="1" applyAlignment="1">
      <alignment horizontal="justify" vertical="top" wrapText="1"/>
    </xf>
    <xf numFmtId="0" fontId="7" fillId="0" borderId="26" xfId="56" applyNumberFormat="1" applyFont="1" applyFill="1" applyBorder="1" applyAlignment="1">
      <alignment horizontal="center" vertical="top" wrapText="1"/>
      <protection/>
    </xf>
    <xf numFmtId="2" fontId="57" fillId="0" borderId="16" xfId="0" applyNumberFormat="1" applyFont="1" applyFill="1" applyBorder="1" applyAlignment="1">
      <alignment horizontal="left" vertical="top"/>
    </xf>
    <xf numFmtId="2" fontId="57" fillId="0" borderId="17" xfId="0" applyNumberFormat="1" applyFont="1" applyFill="1" applyBorder="1" applyAlignment="1">
      <alignment horizontal="left" vertical="top"/>
    </xf>
    <xf numFmtId="0" fontId="0" fillId="0" borderId="27" xfId="0" applyFont="1" applyFill="1" applyBorder="1" applyAlignment="1">
      <alignment horizontal="justify" vertical="top" wrapText="1"/>
    </xf>
    <xf numFmtId="0" fontId="0" fillId="0" borderId="16" xfId="0" applyFont="1" applyFill="1" applyBorder="1" applyAlignment="1">
      <alignment horizontal="justify" vertical="top" wrapText="1"/>
    </xf>
    <xf numFmtId="0" fontId="0" fillId="0" borderId="16" xfId="0" applyFont="1" applyFill="1" applyBorder="1" applyAlignment="1">
      <alignment horizontal="right"/>
    </xf>
    <xf numFmtId="0" fontId="0" fillId="0" borderId="16" xfId="0" applyFont="1" applyFill="1" applyBorder="1" applyAlignment="1">
      <alignment horizontal="center" wrapText="1"/>
    </xf>
    <xf numFmtId="2" fontId="0" fillId="0" borderId="16" xfId="0" applyNumberFormat="1" applyFont="1" applyFill="1" applyBorder="1" applyAlignment="1">
      <alignment/>
    </xf>
    <xf numFmtId="2" fontId="0" fillId="0" borderId="16" xfId="0" applyNumberFormat="1" applyFill="1" applyBorder="1" applyAlignment="1">
      <alignment/>
    </xf>
    <xf numFmtId="0" fontId="14" fillId="0" borderId="10" xfId="59" applyNumberFormat="1" applyFont="1" applyFill="1" applyBorder="1" applyAlignment="1">
      <alignment horizontal="center" vertical="top" wrapText="1"/>
      <protection/>
    </xf>
    <xf numFmtId="0" fontId="14" fillId="0" borderId="14" xfId="59" applyNumberFormat="1" applyFont="1" applyFill="1" applyBorder="1" applyAlignment="1">
      <alignment horizontal="center" vertical="top" wrapText="1"/>
      <protection/>
    </xf>
    <xf numFmtId="0" fontId="14" fillId="0" borderId="28"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4"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6" xfId="56" applyNumberFormat="1" applyFont="1" applyFill="1" applyBorder="1" applyAlignment="1" applyProtection="1">
      <alignment horizontal="center" vertical="top"/>
      <protection/>
    </xf>
    <xf numFmtId="0" fontId="7" fillId="34" borderId="16"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2381250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77"/>
  <sheetViews>
    <sheetView showGridLines="0" view="pageBreakPreview" zoomScale="120" zoomScaleNormal="85" zoomScaleSheetLayoutView="120" zoomScalePageLayoutView="0" workbookViewId="0" topLeftCell="A71">
      <selection activeCell="A73" sqref="A73"/>
    </sheetView>
  </sheetViews>
  <sheetFormatPr defaultColWidth="9.140625" defaultRowHeight="15"/>
  <cols>
    <col min="1" max="1" width="11.5742187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87" t="str">
        <f>B2&amp;" BoQ"</f>
        <v>Percentage BoQ</v>
      </c>
      <c r="B1" s="87"/>
      <c r="C1" s="87"/>
      <c r="D1" s="87"/>
      <c r="E1" s="87"/>
      <c r="F1" s="87"/>
      <c r="G1" s="87"/>
      <c r="H1" s="87"/>
      <c r="I1" s="87"/>
      <c r="J1" s="87"/>
      <c r="K1" s="87"/>
      <c r="L1" s="8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88" t="s">
        <v>42</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IE4" s="10"/>
      <c r="IF4" s="10"/>
      <c r="IG4" s="10"/>
      <c r="IH4" s="10"/>
      <c r="II4" s="10"/>
    </row>
    <row r="5" spans="1:243" s="9" customFormat="1" ht="30.75" customHeight="1">
      <c r="A5" s="88" t="s">
        <v>55</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10"/>
      <c r="IF5" s="10"/>
      <c r="IG5" s="10"/>
      <c r="IH5" s="10"/>
      <c r="II5" s="10"/>
    </row>
    <row r="6" spans="1:243" s="9" customFormat="1" ht="30.75" customHeight="1">
      <c r="A6" s="88" t="s">
        <v>54</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10"/>
      <c r="IF6" s="10"/>
      <c r="IG6" s="10"/>
      <c r="IH6" s="10"/>
      <c r="II6" s="10"/>
    </row>
    <row r="7" spans="1:243" s="9" customFormat="1" ht="29.25" customHeight="1" hidden="1">
      <c r="A7" s="89" t="s">
        <v>7</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IE7" s="10"/>
      <c r="IF7" s="10"/>
      <c r="IG7" s="10"/>
      <c r="IH7" s="10"/>
      <c r="II7" s="10"/>
    </row>
    <row r="8" spans="1:243" s="12" customFormat="1" ht="72" customHeight="1">
      <c r="A8" s="11" t="s">
        <v>39</v>
      </c>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IE8" s="13"/>
      <c r="IF8" s="13"/>
      <c r="IG8" s="13"/>
      <c r="IH8" s="13"/>
      <c r="II8" s="13"/>
    </row>
    <row r="9" spans="1:243" s="14" customFormat="1" ht="61.5" customHeight="1">
      <c r="A9" s="90" t="s">
        <v>52</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IE9" s="15"/>
      <c r="IF9" s="15"/>
      <c r="IG9" s="15"/>
      <c r="IH9" s="15"/>
      <c r="II9" s="15"/>
    </row>
    <row r="10" spans="1:243" s="17" customFormat="1" ht="18.75" customHeight="1">
      <c r="A10" s="16" t="s">
        <v>8</v>
      </c>
      <c r="B10" s="16" t="s">
        <v>9</v>
      </c>
      <c r="C10" s="16" t="s">
        <v>9</v>
      </c>
      <c r="D10" s="16" t="s">
        <v>8</v>
      </c>
      <c r="E10" s="16" t="s">
        <v>53</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75">
        <v>2</v>
      </c>
      <c r="C12" s="42">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1" customFormat="1" ht="16.5" customHeight="1">
      <c r="A13" s="36">
        <v>1</v>
      </c>
      <c r="B13" s="78" t="s">
        <v>56</v>
      </c>
      <c r="C13" s="37"/>
      <c r="D13" s="91"/>
      <c r="E13" s="91"/>
      <c r="F13" s="91"/>
      <c r="G13" s="91"/>
      <c r="H13" s="91"/>
      <c r="I13" s="91"/>
      <c r="J13" s="91"/>
      <c r="K13" s="91"/>
      <c r="L13" s="91"/>
      <c r="M13" s="91"/>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IA13" s="21">
        <v>1</v>
      </c>
      <c r="IB13" s="21" t="s">
        <v>56</v>
      </c>
      <c r="IE13" s="22"/>
      <c r="IF13" s="22"/>
      <c r="IG13" s="22"/>
      <c r="IH13" s="22"/>
      <c r="II13" s="22"/>
    </row>
    <row r="14" spans="1:243" s="21" customFormat="1" ht="30.75" customHeight="1">
      <c r="A14" s="36">
        <v>1.01</v>
      </c>
      <c r="B14" s="79" t="s">
        <v>57</v>
      </c>
      <c r="C14" s="37"/>
      <c r="D14" s="91"/>
      <c r="E14" s="91"/>
      <c r="F14" s="91"/>
      <c r="G14" s="91"/>
      <c r="H14" s="91"/>
      <c r="I14" s="91"/>
      <c r="J14" s="91"/>
      <c r="K14" s="91"/>
      <c r="L14" s="91"/>
      <c r="M14" s="91"/>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IA14" s="21">
        <v>1.01</v>
      </c>
      <c r="IB14" s="21" t="s">
        <v>57</v>
      </c>
      <c r="IE14" s="22"/>
      <c r="IF14" s="22"/>
      <c r="IG14" s="22"/>
      <c r="IH14" s="22"/>
      <c r="II14" s="22"/>
    </row>
    <row r="15" spans="1:243" s="21" customFormat="1" ht="15.75" customHeight="1">
      <c r="A15" s="36">
        <v>1.02</v>
      </c>
      <c r="B15" s="79" t="s">
        <v>58</v>
      </c>
      <c r="C15" s="37"/>
      <c r="D15" s="80">
        <v>200</v>
      </c>
      <c r="E15" s="81" t="s">
        <v>46</v>
      </c>
      <c r="F15" s="82">
        <v>104.81</v>
      </c>
      <c r="G15" s="54"/>
      <c r="H15" s="43"/>
      <c r="I15" s="44" t="s">
        <v>33</v>
      </c>
      <c r="J15" s="45">
        <f>IF(I15="Less(-)",-1,1)</f>
        <v>1</v>
      </c>
      <c r="K15" s="43" t="s">
        <v>34</v>
      </c>
      <c r="L15" s="43" t="s">
        <v>4</v>
      </c>
      <c r="M15" s="46"/>
      <c r="N15" s="63"/>
      <c r="O15" s="63"/>
      <c r="P15" s="64"/>
      <c r="Q15" s="63"/>
      <c r="R15" s="63"/>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7">
        <f>total_amount_ba($B$2,$D$2,D15,F15,J15,K15,M15)</f>
        <v>20962</v>
      </c>
      <c r="BB15" s="70">
        <f>BA15+SUM(N15:AZ15)</f>
        <v>20962</v>
      </c>
      <c r="BC15" s="69" t="str">
        <f>SpellNumber(L15,BB15)</f>
        <v>INR  Twenty Thousand Nine Hundred &amp; Sixty Two  Only</v>
      </c>
      <c r="IA15" s="21">
        <v>1.02</v>
      </c>
      <c r="IB15" s="38" t="s">
        <v>58</v>
      </c>
      <c r="ID15" s="21">
        <v>200</v>
      </c>
      <c r="IE15" s="22" t="s">
        <v>46</v>
      </c>
      <c r="IF15" s="22"/>
      <c r="IG15" s="22"/>
      <c r="IH15" s="22"/>
      <c r="II15" s="22"/>
    </row>
    <row r="16" spans="1:243" s="21" customFormat="1" ht="28.5">
      <c r="A16" s="36">
        <v>1.03</v>
      </c>
      <c r="B16" s="79" t="s">
        <v>59</v>
      </c>
      <c r="C16" s="37"/>
      <c r="D16" s="80">
        <v>100</v>
      </c>
      <c r="E16" s="81" t="s">
        <v>46</v>
      </c>
      <c r="F16" s="82">
        <v>131.02</v>
      </c>
      <c r="G16" s="43"/>
      <c r="H16" s="43"/>
      <c r="I16" s="44" t="s">
        <v>33</v>
      </c>
      <c r="J16" s="45">
        <f>IF(I16="Less(-)",-1,1)</f>
        <v>1</v>
      </c>
      <c r="K16" s="43" t="s">
        <v>34</v>
      </c>
      <c r="L16" s="43" t="s">
        <v>4</v>
      </c>
      <c r="M16" s="46"/>
      <c r="N16" s="63"/>
      <c r="O16" s="63"/>
      <c r="P16" s="64"/>
      <c r="Q16" s="63"/>
      <c r="R16" s="63"/>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7">
        <f>total_amount_ba($B$2,$D$2,D16,F16,J16,K16,M16)</f>
        <v>13102</v>
      </c>
      <c r="BB16" s="70">
        <f>BA16+SUM(N16:AZ16)</f>
        <v>13102</v>
      </c>
      <c r="BC16" s="69" t="str">
        <f>SpellNumber(L16,BB16)</f>
        <v>INR  Thirteen Thousand One Hundred &amp; Two  Only</v>
      </c>
      <c r="IA16" s="21">
        <v>1.03</v>
      </c>
      <c r="IB16" s="21" t="s">
        <v>59</v>
      </c>
      <c r="ID16" s="21">
        <v>100</v>
      </c>
      <c r="IE16" s="22" t="s">
        <v>46</v>
      </c>
      <c r="IF16" s="22"/>
      <c r="IG16" s="22"/>
      <c r="IH16" s="22"/>
      <c r="II16" s="22"/>
    </row>
    <row r="17" spans="1:243" s="21" customFormat="1" ht="42.75">
      <c r="A17" s="36">
        <v>1.04</v>
      </c>
      <c r="B17" s="79" t="s">
        <v>60</v>
      </c>
      <c r="C17" s="37"/>
      <c r="D17" s="80">
        <v>73000</v>
      </c>
      <c r="E17" s="81" t="s">
        <v>113</v>
      </c>
      <c r="F17" s="83">
        <v>245.36</v>
      </c>
      <c r="G17" s="43"/>
      <c r="H17" s="43"/>
      <c r="I17" s="44" t="s">
        <v>33</v>
      </c>
      <c r="J17" s="45">
        <f aca="true" t="shared" si="0" ref="J17:J43">IF(I17="Less(-)",-1,1)</f>
        <v>1</v>
      </c>
      <c r="K17" s="43" t="s">
        <v>34</v>
      </c>
      <c r="L17" s="43" t="s">
        <v>4</v>
      </c>
      <c r="M17" s="46"/>
      <c r="N17" s="63"/>
      <c r="O17" s="63"/>
      <c r="P17" s="64"/>
      <c r="Q17" s="63"/>
      <c r="R17" s="63"/>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7">
        <f>total_amount_ba($B$2,$D$2,D17,F17,J17,K17,M17)/1000</f>
        <v>17911.28</v>
      </c>
      <c r="BB17" s="70">
        <f aca="true" t="shared" si="1" ref="BB17:BB43">BA17+SUM(N17:AZ17)</f>
        <v>17911.28</v>
      </c>
      <c r="BC17" s="69" t="str">
        <f aca="true" t="shared" si="2" ref="BC17:BC43">SpellNumber(L17,BB17)</f>
        <v>INR  Seventeen Thousand Nine Hundred &amp; Eleven  and Paise Twenty Eight Only</v>
      </c>
      <c r="IA17" s="21">
        <v>1.04</v>
      </c>
      <c r="IB17" s="21" t="s">
        <v>60</v>
      </c>
      <c r="ID17" s="21">
        <v>73000</v>
      </c>
      <c r="IE17" s="22" t="s">
        <v>113</v>
      </c>
      <c r="IF17" s="22"/>
      <c r="IG17" s="22"/>
      <c r="IH17" s="22"/>
      <c r="II17" s="22"/>
    </row>
    <row r="18" spans="1:243" s="21" customFormat="1" ht="42.75">
      <c r="A18" s="36">
        <v>1.05</v>
      </c>
      <c r="B18" s="79" t="s">
        <v>61</v>
      </c>
      <c r="C18" s="37"/>
      <c r="D18" s="80">
        <v>40000</v>
      </c>
      <c r="E18" s="81" t="s">
        <v>113</v>
      </c>
      <c r="F18" s="82">
        <v>279.51</v>
      </c>
      <c r="G18" s="43"/>
      <c r="H18" s="43"/>
      <c r="I18" s="44" t="s">
        <v>33</v>
      </c>
      <c r="J18" s="45">
        <f t="shared" si="0"/>
        <v>1</v>
      </c>
      <c r="K18" s="43" t="s">
        <v>34</v>
      </c>
      <c r="L18" s="43" t="s">
        <v>4</v>
      </c>
      <c r="M18" s="46"/>
      <c r="N18" s="63"/>
      <c r="O18" s="63"/>
      <c r="P18" s="64"/>
      <c r="Q18" s="63"/>
      <c r="R18" s="63"/>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7">
        <f>total_amount_ba($B$2,$D$2,D18,F18,J18,K18,M18)/1000</f>
        <v>11180.4</v>
      </c>
      <c r="BB18" s="70">
        <f t="shared" si="1"/>
        <v>11180.4</v>
      </c>
      <c r="BC18" s="69" t="str">
        <f t="shared" si="2"/>
        <v>INR  Eleven Thousand One Hundred &amp; Eighty  and Paise Forty Only</v>
      </c>
      <c r="IA18" s="21">
        <v>1.05</v>
      </c>
      <c r="IB18" s="21" t="s">
        <v>61</v>
      </c>
      <c r="ID18" s="21">
        <v>40000</v>
      </c>
      <c r="IE18" s="22" t="s">
        <v>113</v>
      </c>
      <c r="IF18" s="22"/>
      <c r="IG18" s="22"/>
      <c r="IH18" s="22"/>
      <c r="II18" s="22"/>
    </row>
    <row r="19" spans="1:243" s="21" customFormat="1" ht="28.5">
      <c r="A19" s="36">
        <v>1.06</v>
      </c>
      <c r="B19" s="79" t="s">
        <v>62</v>
      </c>
      <c r="C19" s="37"/>
      <c r="D19" s="80">
        <v>2</v>
      </c>
      <c r="E19" s="81" t="s">
        <v>114</v>
      </c>
      <c r="F19" s="82">
        <v>81.79</v>
      </c>
      <c r="G19" s="43"/>
      <c r="H19" s="43"/>
      <c r="I19" s="44" t="s">
        <v>33</v>
      </c>
      <c r="J19" s="45">
        <f t="shared" si="0"/>
        <v>1</v>
      </c>
      <c r="K19" s="43" t="s">
        <v>34</v>
      </c>
      <c r="L19" s="43" t="s">
        <v>4</v>
      </c>
      <c r="M19" s="46"/>
      <c r="N19" s="63"/>
      <c r="O19" s="63"/>
      <c r="P19" s="64"/>
      <c r="Q19" s="63"/>
      <c r="R19" s="63"/>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7">
        <f aca="true" t="shared" si="3" ref="BA19:BA43">total_amount_ba($B$2,$D$2,D19,F19,J19,K19,M19)</f>
        <v>163.58</v>
      </c>
      <c r="BB19" s="70">
        <f t="shared" si="1"/>
        <v>163.58</v>
      </c>
      <c r="BC19" s="69" t="str">
        <f t="shared" si="2"/>
        <v>INR  One Hundred &amp; Sixty Three  and Paise Fifty Eight Only</v>
      </c>
      <c r="IA19" s="21">
        <v>1.06</v>
      </c>
      <c r="IB19" s="21" t="s">
        <v>62</v>
      </c>
      <c r="ID19" s="21">
        <v>2</v>
      </c>
      <c r="IE19" s="22" t="s">
        <v>114</v>
      </c>
      <c r="IF19" s="22"/>
      <c r="IG19" s="22"/>
      <c r="IH19" s="22"/>
      <c r="II19" s="22"/>
    </row>
    <row r="20" spans="1:243" s="21" customFormat="1" ht="28.5">
      <c r="A20" s="36">
        <v>1.07</v>
      </c>
      <c r="B20" s="79" t="s">
        <v>63</v>
      </c>
      <c r="C20" s="37"/>
      <c r="D20" s="80">
        <v>5</v>
      </c>
      <c r="E20" s="81" t="s">
        <v>114</v>
      </c>
      <c r="F20" s="82">
        <v>93.17</v>
      </c>
      <c r="G20" s="43"/>
      <c r="H20" s="43"/>
      <c r="I20" s="44" t="s">
        <v>33</v>
      </c>
      <c r="J20" s="45">
        <f t="shared" si="0"/>
        <v>1</v>
      </c>
      <c r="K20" s="43" t="s">
        <v>34</v>
      </c>
      <c r="L20" s="43" t="s">
        <v>4</v>
      </c>
      <c r="M20" s="46"/>
      <c r="N20" s="63"/>
      <c r="O20" s="63"/>
      <c r="P20" s="64"/>
      <c r="Q20" s="63"/>
      <c r="R20" s="63"/>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7">
        <f t="shared" si="3"/>
        <v>465.85</v>
      </c>
      <c r="BB20" s="70">
        <f t="shared" si="1"/>
        <v>465.85</v>
      </c>
      <c r="BC20" s="69" t="str">
        <f t="shared" si="2"/>
        <v>INR  Four Hundred &amp; Sixty Five  and Paise Eighty Five Only</v>
      </c>
      <c r="IA20" s="21">
        <v>1.07</v>
      </c>
      <c r="IB20" s="21" t="s">
        <v>63</v>
      </c>
      <c r="ID20" s="21">
        <v>5</v>
      </c>
      <c r="IE20" s="22" t="s">
        <v>114</v>
      </c>
      <c r="IF20" s="22"/>
      <c r="IG20" s="22"/>
      <c r="IH20" s="22"/>
      <c r="II20" s="22"/>
    </row>
    <row r="21" spans="1:243" s="21" customFormat="1" ht="15.75">
      <c r="A21" s="36">
        <v>2</v>
      </c>
      <c r="B21" s="79" t="s">
        <v>64</v>
      </c>
      <c r="C21" s="37"/>
      <c r="D21" s="91"/>
      <c r="E21" s="91"/>
      <c r="F21" s="91"/>
      <c r="G21" s="91"/>
      <c r="H21" s="91"/>
      <c r="I21" s="91"/>
      <c r="J21" s="91"/>
      <c r="K21" s="91"/>
      <c r="L21" s="91"/>
      <c r="M21" s="91"/>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IA21" s="21">
        <v>2</v>
      </c>
      <c r="IB21" s="21" t="s">
        <v>64</v>
      </c>
      <c r="IE21" s="22"/>
      <c r="IF21" s="22"/>
      <c r="IG21" s="22"/>
      <c r="IH21" s="22"/>
      <c r="II21" s="22"/>
    </row>
    <row r="22" spans="1:243" s="21" customFormat="1" ht="135">
      <c r="A22" s="36">
        <v>2.01</v>
      </c>
      <c r="B22" s="79" t="s">
        <v>65</v>
      </c>
      <c r="C22" s="37"/>
      <c r="D22" s="91"/>
      <c r="E22" s="91"/>
      <c r="F22" s="91"/>
      <c r="G22" s="91"/>
      <c r="H22" s="91"/>
      <c r="I22" s="91"/>
      <c r="J22" s="91"/>
      <c r="K22" s="91"/>
      <c r="L22" s="91"/>
      <c r="M22" s="91"/>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IA22" s="21">
        <v>2.01</v>
      </c>
      <c r="IB22" s="21" t="s">
        <v>65</v>
      </c>
      <c r="IE22" s="22"/>
      <c r="IF22" s="22"/>
      <c r="IG22" s="22"/>
      <c r="IH22" s="22"/>
      <c r="II22" s="22"/>
    </row>
    <row r="23" spans="1:243" s="21" customFormat="1" ht="42.75">
      <c r="A23" s="36">
        <v>2.02</v>
      </c>
      <c r="B23" s="79" t="s">
        <v>66</v>
      </c>
      <c r="C23" s="37"/>
      <c r="D23" s="80">
        <v>110</v>
      </c>
      <c r="E23" s="81" t="s">
        <v>46</v>
      </c>
      <c r="F23" s="82">
        <v>221.22</v>
      </c>
      <c r="G23" s="43"/>
      <c r="H23" s="43"/>
      <c r="I23" s="44" t="s">
        <v>33</v>
      </c>
      <c r="J23" s="45">
        <f t="shared" si="0"/>
        <v>1</v>
      </c>
      <c r="K23" s="43" t="s">
        <v>34</v>
      </c>
      <c r="L23" s="43" t="s">
        <v>4</v>
      </c>
      <c r="M23" s="46"/>
      <c r="N23" s="63"/>
      <c r="O23" s="63"/>
      <c r="P23" s="64"/>
      <c r="Q23" s="63"/>
      <c r="R23" s="63"/>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7">
        <f t="shared" si="3"/>
        <v>24334.2</v>
      </c>
      <c r="BB23" s="70">
        <f t="shared" si="1"/>
        <v>24334.2</v>
      </c>
      <c r="BC23" s="69" t="str">
        <f t="shared" si="2"/>
        <v>INR  Twenty Four Thousand Three Hundred &amp; Thirty Four  and Paise Twenty Only</v>
      </c>
      <c r="IA23" s="21">
        <v>2.02</v>
      </c>
      <c r="IB23" s="21" t="s">
        <v>66</v>
      </c>
      <c r="ID23" s="21">
        <v>110</v>
      </c>
      <c r="IE23" s="22" t="s">
        <v>46</v>
      </c>
      <c r="IF23" s="22"/>
      <c r="IG23" s="22"/>
      <c r="IH23" s="22"/>
      <c r="II23" s="22"/>
    </row>
    <row r="24" spans="1:243" s="21" customFormat="1" ht="105">
      <c r="A24" s="36">
        <v>2.03</v>
      </c>
      <c r="B24" s="79" t="s">
        <v>67</v>
      </c>
      <c r="C24" s="37"/>
      <c r="D24" s="80">
        <v>50</v>
      </c>
      <c r="E24" s="81" t="s">
        <v>46</v>
      </c>
      <c r="F24" s="82">
        <v>192.59</v>
      </c>
      <c r="G24" s="43"/>
      <c r="H24" s="43"/>
      <c r="I24" s="44" t="s">
        <v>33</v>
      </c>
      <c r="J24" s="45">
        <f t="shared" si="0"/>
        <v>1</v>
      </c>
      <c r="K24" s="43" t="s">
        <v>34</v>
      </c>
      <c r="L24" s="43" t="s">
        <v>4</v>
      </c>
      <c r="M24" s="46"/>
      <c r="N24" s="63"/>
      <c r="O24" s="63"/>
      <c r="P24" s="64"/>
      <c r="Q24" s="63"/>
      <c r="R24" s="63"/>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7">
        <f t="shared" si="3"/>
        <v>9629.5</v>
      </c>
      <c r="BB24" s="70">
        <f t="shared" si="1"/>
        <v>9629.5</v>
      </c>
      <c r="BC24" s="69" t="str">
        <f t="shared" si="2"/>
        <v>INR  Nine Thousand Six Hundred &amp; Twenty Nine  and Paise Fifty Only</v>
      </c>
      <c r="IA24" s="21">
        <v>2.03</v>
      </c>
      <c r="IB24" s="21" t="s">
        <v>67</v>
      </c>
      <c r="ID24" s="21">
        <v>50</v>
      </c>
      <c r="IE24" s="22" t="s">
        <v>46</v>
      </c>
      <c r="IF24" s="22"/>
      <c r="IG24" s="22"/>
      <c r="IH24" s="22"/>
      <c r="II24" s="22"/>
    </row>
    <row r="25" spans="1:243" s="21" customFormat="1" ht="15.75">
      <c r="A25" s="36">
        <v>3</v>
      </c>
      <c r="B25" s="79" t="s">
        <v>47</v>
      </c>
      <c r="C25" s="37"/>
      <c r="D25" s="91"/>
      <c r="E25" s="91"/>
      <c r="F25" s="91"/>
      <c r="G25" s="91"/>
      <c r="H25" s="91"/>
      <c r="I25" s="91"/>
      <c r="J25" s="91"/>
      <c r="K25" s="91"/>
      <c r="L25" s="91"/>
      <c r="M25" s="91"/>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IA25" s="21">
        <v>3</v>
      </c>
      <c r="IB25" s="21" t="s">
        <v>47</v>
      </c>
      <c r="IE25" s="22"/>
      <c r="IF25" s="22"/>
      <c r="IG25" s="22"/>
      <c r="IH25" s="22"/>
      <c r="II25" s="22"/>
    </row>
    <row r="26" spans="1:243" s="21" customFormat="1" ht="225">
      <c r="A26" s="36">
        <v>3.01</v>
      </c>
      <c r="B26" s="79" t="s">
        <v>68</v>
      </c>
      <c r="C26" s="37"/>
      <c r="D26" s="91"/>
      <c r="E26" s="91"/>
      <c r="F26" s="91"/>
      <c r="G26" s="91"/>
      <c r="H26" s="91"/>
      <c r="I26" s="91"/>
      <c r="J26" s="91"/>
      <c r="K26" s="91"/>
      <c r="L26" s="91"/>
      <c r="M26" s="91"/>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IA26" s="21">
        <v>3.01</v>
      </c>
      <c r="IB26" s="21" t="s">
        <v>68</v>
      </c>
      <c r="IE26" s="22"/>
      <c r="IF26" s="22"/>
      <c r="IG26" s="22"/>
      <c r="IH26" s="22"/>
      <c r="II26" s="22"/>
    </row>
    <row r="27" spans="1:243" s="21" customFormat="1" ht="60">
      <c r="A27" s="36">
        <v>3.02</v>
      </c>
      <c r="B27" s="79" t="s">
        <v>69</v>
      </c>
      <c r="C27" s="37"/>
      <c r="D27" s="80">
        <v>6.5</v>
      </c>
      <c r="E27" s="81" t="s">
        <v>46</v>
      </c>
      <c r="F27" s="82">
        <v>7500.66</v>
      </c>
      <c r="G27" s="43"/>
      <c r="H27" s="43"/>
      <c r="I27" s="44" t="s">
        <v>33</v>
      </c>
      <c r="J27" s="45">
        <f t="shared" si="0"/>
        <v>1</v>
      </c>
      <c r="K27" s="43" t="s">
        <v>34</v>
      </c>
      <c r="L27" s="43" t="s">
        <v>4</v>
      </c>
      <c r="M27" s="46"/>
      <c r="N27" s="63"/>
      <c r="O27" s="63"/>
      <c r="P27" s="64"/>
      <c r="Q27" s="63"/>
      <c r="R27" s="63"/>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7">
        <f t="shared" si="3"/>
        <v>48754.29</v>
      </c>
      <c r="BB27" s="70">
        <f t="shared" si="1"/>
        <v>48754.29</v>
      </c>
      <c r="BC27" s="69" t="str">
        <f t="shared" si="2"/>
        <v>INR  Forty Eight Thousand Seven Hundred &amp; Fifty Four  and Paise Twenty Nine Only</v>
      </c>
      <c r="IA27" s="21">
        <v>3.02</v>
      </c>
      <c r="IB27" s="21" t="s">
        <v>69</v>
      </c>
      <c r="ID27" s="21">
        <v>6.5</v>
      </c>
      <c r="IE27" s="22" t="s">
        <v>46</v>
      </c>
      <c r="IF27" s="22"/>
      <c r="IG27" s="22"/>
      <c r="IH27" s="22"/>
      <c r="II27" s="22"/>
    </row>
    <row r="28" spans="1:243" s="21" customFormat="1" ht="15.75">
      <c r="A28" s="36">
        <v>4</v>
      </c>
      <c r="B28" s="79" t="s">
        <v>70</v>
      </c>
      <c r="C28" s="37"/>
      <c r="D28" s="91"/>
      <c r="E28" s="91"/>
      <c r="F28" s="91"/>
      <c r="G28" s="91"/>
      <c r="H28" s="91"/>
      <c r="I28" s="91"/>
      <c r="J28" s="91"/>
      <c r="K28" s="91"/>
      <c r="L28" s="91"/>
      <c r="M28" s="91"/>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IA28" s="21">
        <v>4</v>
      </c>
      <c r="IB28" s="21" t="s">
        <v>70</v>
      </c>
      <c r="IE28" s="22"/>
      <c r="IF28" s="22"/>
      <c r="IG28" s="22"/>
      <c r="IH28" s="22"/>
      <c r="II28" s="22"/>
    </row>
    <row r="29" spans="1:243" s="21" customFormat="1" ht="75">
      <c r="A29" s="36">
        <v>4.01</v>
      </c>
      <c r="B29" s="79" t="s">
        <v>71</v>
      </c>
      <c r="C29" s="37"/>
      <c r="D29" s="91"/>
      <c r="E29" s="91"/>
      <c r="F29" s="91"/>
      <c r="G29" s="91"/>
      <c r="H29" s="91"/>
      <c r="I29" s="91"/>
      <c r="J29" s="91"/>
      <c r="K29" s="91"/>
      <c r="L29" s="91"/>
      <c r="M29" s="91"/>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IA29" s="21">
        <v>4.01</v>
      </c>
      <c r="IB29" s="21" t="s">
        <v>71</v>
      </c>
      <c r="IE29" s="22"/>
      <c r="IF29" s="22"/>
      <c r="IG29" s="22"/>
      <c r="IH29" s="22"/>
      <c r="II29" s="22"/>
    </row>
    <row r="30" spans="1:243" s="21" customFormat="1" ht="60">
      <c r="A30" s="36">
        <v>4.02</v>
      </c>
      <c r="B30" s="79" t="s">
        <v>72</v>
      </c>
      <c r="C30" s="37"/>
      <c r="D30" s="80">
        <v>1</v>
      </c>
      <c r="E30" s="81" t="s">
        <v>46</v>
      </c>
      <c r="F30" s="82">
        <v>6767.43</v>
      </c>
      <c r="G30" s="43"/>
      <c r="H30" s="43"/>
      <c r="I30" s="44" t="s">
        <v>33</v>
      </c>
      <c r="J30" s="45">
        <f t="shared" si="0"/>
        <v>1</v>
      </c>
      <c r="K30" s="43" t="s">
        <v>34</v>
      </c>
      <c r="L30" s="43" t="s">
        <v>4</v>
      </c>
      <c r="M30" s="46"/>
      <c r="N30" s="63"/>
      <c r="O30" s="63"/>
      <c r="P30" s="64"/>
      <c r="Q30" s="63"/>
      <c r="R30" s="63"/>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7">
        <f t="shared" si="3"/>
        <v>6767.43</v>
      </c>
      <c r="BB30" s="70">
        <f t="shared" si="1"/>
        <v>6767.43</v>
      </c>
      <c r="BC30" s="69" t="str">
        <f t="shared" si="2"/>
        <v>INR  Six Thousand Seven Hundred &amp; Sixty Seven  and Paise Forty Three Only</v>
      </c>
      <c r="IA30" s="21">
        <v>4.02</v>
      </c>
      <c r="IB30" s="21" t="s">
        <v>72</v>
      </c>
      <c r="ID30" s="21">
        <v>1</v>
      </c>
      <c r="IE30" s="22" t="s">
        <v>46</v>
      </c>
      <c r="IF30" s="22"/>
      <c r="IG30" s="22"/>
      <c r="IH30" s="22"/>
      <c r="II30" s="22"/>
    </row>
    <row r="31" spans="1:243" s="21" customFormat="1" ht="195">
      <c r="A31" s="36">
        <v>4.03</v>
      </c>
      <c r="B31" s="79" t="s">
        <v>73</v>
      </c>
      <c r="C31" s="37"/>
      <c r="D31" s="80">
        <v>14</v>
      </c>
      <c r="E31" s="81" t="s">
        <v>46</v>
      </c>
      <c r="F31" s="82">
        <v>8560.98</v>
      </c>
      <c r="G31" s="43"/>
      <c r="H31" s="43"/>
      <c r="I31" s="44" t="s">
        <v>33</v>
      </c>
      <c r="J31" s="45">
        <f t="shared" si="0"/>
        <v>1</v>
      </c>
      <c r="K31" s="43" t="s">
        <v>34</v>
      </c>
      <c r="L31" s="43" t="s">
        <v>4</v>
      </c>
      <c r="M31" s="46"/>
      <c r="N31" s="63"/>
      <c r="O31" s="63"/>
      <c r="P31" s="64"/>
      <c r="Q31" s="63"/>
      <c r="R31" s="63"/>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7">
        <f t="shared" si="3"/>
        <v>119853.72</v>
      </c>
      <c r="BB31" s="70">
        <f t="shared" si="1"/>
        <v>119853.72</v>
      </c>
      <c r="BC31" s="69" t="str">
        <f t="shared" si="2"/>
        <v>INR  One Lakh Nineteen Thousand Eight Hundred &amp; Fifty Three  and Paise Seventy Two Only</v>
      </c>
      <c r="IA31" s="21">
        <v>4.03</v>
      </c>
      <c r="IB31" s="21" t="s">
        <v>73</v>
      </c>
      <c r="ID31" s="21">
        <v>14</v>
      </c>
      <c r="IE31" s="22" t="s">
        <v>46</v>
      </c>
      <c r="IF31" s="22"/>
      <c r="IG31" s="22"/>
      <c r="IH31" s="22"/>
      <c r="II31" s="22"/>
    </row>
    <row r="32" spans="1:243" s="21" customFormat="1" ht="45">
      <c r="A32" s="36">
        <v>4.04</v>
      </c>
      <c r="B32" s="79" t="s">
        <v>74</v>
      </c>
      <c r="C32" s="37"/>
      <c r="D32" s="91"/>
      <c r="E32" s="91"/>
      <c r="F32" s="91"/>
      <c r="G32" s="91"/>
      <c r="H32" s="91"/>
      <c r="I32" s="91"/>
      <c r="J32" s="91"/>
      <c r="K32" s="91"/>
      <c r="L32" s="91"/>
      <c r="M32" s="91"/>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IA32" s="21">
        <v>4.04</v>
      </c>
      <c r="IB32" s="21" t="s">
        <v>74</v>
      </c>
      <c r="IE32" s="22"/>
      <c r="IF32" s="22"/>
      <c r="IG32" s="22"/>
      <c r="IH32" s="22"/>
      <c r="II32" s="22"/>
    </row>
    <row r="33" spans="1:243" s="21" customFormat="1" ht="42.75">
      <c r="A33" s="36">
        <v>4.05</v>
      </c>
      <c r="B33" s="79" t="s">
        <v>75</v>
      </c>
      <c r="C33" s="37"/>
      <c r="D33" s="80">
        <v>120</v>
      </c>
      <c r="E33" s="81" t="s">
        <v>43</v>
      </c>
      <c r="F33" s="82">
        <v>484.04</v>
      </c>
      <c r="G33" s="43"/>
      <c r="H33" s="43"/>
      <c r="I33" s="44" t="s">
        <v>33</v>
      </c>
      <c r="J33" s="45">
        <f t="shared" si="0"/>
        <v>1</v>
      </c>
      <c r="K33" s="43" t="s">
        <v>34</v>
      </c>
      <c r="L33" s="43" t="s">
        <v>4</v>
      </c>
      <c r="M33" s="46"/>
      <c r="N33" s="63"/>
      <c r="O33" s="63"/>
      <c r="P33" s="64"/>
      <c r="Q33" s="63"/>
      <c r="R33" s="63"/>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7">
        <f t="shared" si="3"/>
        <v>58084.8</v>
      </c>
      <c r="BB33" s="70">
        <f t="shared" si="1"/>
        <v>58084.8</v>
      </c>
      <c r="BC33" s="69" t="str">
        <f t="shared" si="2"/>
        <v>INR  Fifty Eight Thousand  &amp;Eighty Four  and Paise Eighty Only</v>
      </c>
      <c r="IA33" s="21">
        <v>4.05</v>
      </c>
      <c r="IB33" s="21" t="s">
        <v>75</v>
      </c>
      <c r="ID33" s="21">
        <v>120</v>
      </c>
      <c r="IE33" s="22" t="s">
        <v>43</v>
      </c>
      <c r="IF33" s="22"/>
      <c r="IG33" s="22"/>
      <c r="IH33" s="22"/>
      <c r="II33" s="22"/>
    </row>
    <row r="34" spans="1:243" s="21" customFormat="1" ht="60">
      <c r="A34" s="36">
        <v>4.06</v>
      </c>
      <c r="B34" s="79" t="s">
        <v>76</v>
      </c>
      <c r="C34" s="37"/>
      <c r="D34" s="80">
        <v>40</v>
      </c>
      <c r="E34" s="81" t="s">
        <v>43</v>
      </c>
      <c r="F34" s="82">
        <v>249.76</v>
      </c>
      <c r="G34" s="43"/>
      <c r="H34" s="43"/>
      <c r="I34" s="44" t="s">
        <v>33</v>
      </c>
      <c r="J34" s="45">
        <f t="shared" si="0"/>
        <v>1</v>
      </c>
      <c r="K34" s="43" t="s">
        <v>34</v>
      </c>
      <c r="L34" s="43" t="s">
        <v>4</v>
      </c>
      <c r="M34" s="46"/>
      <c r="N34" s="63"/>
      <c r="O34" s="63"/>
      <c r="P34" s="64"/>
      <c r="Q34" s="63"/>
      <c r="R34" s="63"/>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7">
        <f t="shared" si="3"/>
        <v>9990.4</v>
      </c>
      <c r="BB34" s="70">
        <f t="shared" si="1"/>
        <v>9990.4</v>
      </c>
      <c r="BC34" s="69" t="str">
        <f t="shared" si="2"/>
        <v>INR  Nine Thousand Nine Hundred &amp; Ninety  and Paise Forty Only</v>
      </c>
      <c r="IA34" s="21">
        <v>4.06</v>
      </c>
      <c r="IB34" s="21" t="s">
        <v>76</v>
      </c>
      <c r="ID34" s="21">
        <v>40</v>
      </c>
      <c r="IE34" s="22" t="s">
        <v>43</v>
      </c>
      <c r="IF34" s="22"/>
      <c r="IG34" s="22"/>
      <c r="IH34" s="22"/>
      <c r="II34" s="22"/>
    </row>
    <row r="35" spans="1:243" s="21" customFormat="1" ht="60">
      <c r="A35" s="36">
        <v>4.07</v>
      </c>
      <c r="B35" s="79" t="s">
        <v>77</v>
      </c>
      <c r="C35" s="37"/>
      <c r="D35" s="91"/>
      <c r="E35" s="91"/>
      <c r="F35" s="91"/>
      <c r="G35" s="91"/>
      <c r="H35" s="91"/>
      <c r="I35" s="91"/>
      <c r="J35" s="91"/>
      <c r="K35" s="91"/>
      <c r="L35" s="91"/>
      <c r="M35" s="91"/>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IA35" s="21">
        <v>4.07</v>
      </c>
      <c r="IB35" s="21" t="s">
        <v>77</v>
      </c>
      <c r="IE35" s="22"/>
      <c r="IF35" s="22"/>
      <c r="IG35" s="22"/>
      <c r="IH35" s="22"/>
      <c r="II35" s="22"/>
    </row>
    <row r="36" spans="1:243" s="21" customFormat="1" ht="29.25" customHeight="1">
      <c r="A36" s="36">
        <v>4.08</v>
      </c>
      <c r="B36" s="79" t="s">
        <v>78</v>
      </c>
      <c r="C36" s="37"/>
      <c r="D36" s="80">
        <v>2000</v>
      </c>
      <c r="E36" s="81" t="s">
        <v>115</v>
      </c>
      <c r="F36" s="82">
        <v>73.21</v>
      </c>
      <c r="G36" s="43"/>
      <c r="H36" s="43"/>
      <c r="I36" s="44" t="s">
        <v>33</v>
      </c>
      <c r="J36" s="45">
        <f t="shared" si="0"/>
        <v>1</v>
      </c>
      <c r="K36" s="43" t="s">
        <v>34</v>
      </c>
      <c r="L36" s="43" t="s">
        <v>4</v>
      </c>
      <c r="M36" s="46"/>
      <c r="N36" s="63"/>
      <c r="O36" s="63"/>
      <c r="P36" s="64"/>
      <c r="Q36" s="63"/>
      <c r="R36" s="63"/>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7">
        <f t="shared" si="3"/>
        <v>146420</v>
      </c>
      <c r="BB36" s="70">
        <f t="shared" si="1"/>
        <v>146420</v>
      </c>
      <c r="BC36" s="69" t="str">
        <f t="shared" si="2"/>
        <v>INR  One Lakh Forty Six Thousand Four Hundred &amp; Twenty  Only</v>
      </c>
      <c r="IA36" s="21">
        <v>4.08</v>
      </c>
      <c r="IB36" s="21" t="s">
        <v>78</v>
      </c>
      <c r="ID36" s="21">
        <v>2000</v>
      </c>
      <c r="IE36" s="22" t="s">
        <v>115</v>
      </c>
      <c r="IF36" s="22"/>
      <c r="IG36" s="22"/>
      <c r="IH36" s="22"/>
      <c r="II36" s="22"/>
    </row>
    <row r="37" spans="1:243" s="21" customFormat="1" ht="15.75" customHeight="1">
      <c r="A37" s="36">
        <v>5</v>
      </c>
      <c r="B37" s="79" t="s">
        <v>79</v>
      </c>
      <c r="C37" s="37"/>
      <c r="D37" s="91"/>
      <c r="E37" s="91"/>
      <c r="F37" s="91"/>
      <c r="G37" s="91"/>
      <c r="H37" s="91"/>
      <c r="I37" s="91"/>
      <c r="J37" s="91"/>
      <c r="K37" s="91"/>
      <c r="L37" s="91"/>
      <c r="M37" s="91"/>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IA37" s="21">
        <v>5</v>
      </c>
      <c r="IB37" s="21" t="s">
        <v>79</v>
      </c>
      <c r="IE37" s="22"/>
      <c r="IF37" s="22"/>
      <c r="IG37" s="22"/>
      <c r="IH37" s="22"/>
      <c r="II37" s="22"/>
    </row>
    <row r="38" spans="1:243" s="21" customFormat="1" ht="29.25" customHeight="1">
      <c r="A38" s="36">
        <v>5.01</v>
      </c>
      <c r="B38" s="79" t="s">
        <v>80</v>
      </c>
      <c r="C38" s="37"/>
      <c r="D38" s="80">
        <v>55</v>
      </c>
      <c r="E38" s="81" t="s">
        <v>116</v>
      </c>
      <c r="F38" s="82">
        <v>2885.88</v>
      </c>
      <c r="G38" s="43"/>
      <c r="H38" s="43"/>
      <c r="I38" s="44" t="s">
        <v>33</v>
      </c>
      <c r="J38" s="45">
        <f t="shared" si="0"/>
        <v>1</v>
      </c>
      <c r="K38" s="43" t="s">
        <v>34</v>
      </c>
      <c r="L38" s="43" t="s">
        <v>4</v>
      </c>
      <c r="M38" s="46"/>
      <c r="N38" s="63"/>
      <c r="O38" s="63"/>
      <c r="P38" s="64"/>
      <c r="Q38" s="63"/>
      <c r="R38" s="63"/>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7">
        <f t="shared" si="3"/>
        <v>158723.4</v>
      </c>
      <c r="BB38" s="70">
        <f t="shared" si="1"/>
        <v>158723.4</v>
      </c>
      <c r="BC38" s="69" t="str">
        <f t="shared" si="2"/>
        <v>INR  One Lakh Fifty Eight Thousand Seven Hundred &amp; Twenty Three  and Paise Forty Only</v>
      </c>
      <c r="IA38" s="21">
        <v>5.01</v>
      </c>
      <c r="IB38" s="38" t="s">
        <v>80</v>
      </c>
      <c r="ID38" s="21">
        <v>55</v>
      </c>
      <c r="IE38" s="22" t="s">
        <v>116</v>
      </c>
      <c r="IF38" s="22"/>
      <c r="IG38" s="22"/>
      <c r="IH38" s="22"/>
      <c r="II38" s="22"/>
    </row>
    <row r="39" spans="1:243" s="21" customFormat="1" ht="29.25" customHeight="1">
      <c r="A39" s="36">
        <v>5.02</v>
      </c>
      <c r="B39" s="79" t="s">
        <v>81</v>
      </c>
      <c r="C39" s="37"/>
      <c r="D39" s="80">
        <v>70</v>
      </c>
      <c r="E39" s="81" t="s">
        <v>116</v>
      </c>
      <c r="F39" s="82">
        <v>4214.56</v>
      </c>
      <c r="G39" s="43"/>
      <c r="H39" s="43"/>
      <c r="I39" s="44" t="s">
        <v>33</v>
      </c>
      <c r="J39" s="45">
        <f t="shared" si="0"/>
        <v>1</v>
      </c>
      <c r="K39" s="43" t="s">
        <v>34</v>
      </c>
      <c r="L39" s="43" t="s">
        <v>4</v>
      </c>
      <c r="M39" s="46"/>
      <c r="N39" s="63"/>
      <c r="O39" s="63"/>
      <c r="P39" s="64"/>
      <c r="Q39" s="63"/>
      <c r="R39" s="63"/>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7">
        <f t="shared" si="3"/>
        <v>295019.2</v>
      </c>
      <c r="BB39" s="70">
        <f t="shared" si="1"/>
        <v>295019.2</v>
      </c>
      <c r="BC39" s="69" t="str">
        <f t="shared" si="2"/>
        <v>INR  Two Lakh Ninety Five Thousand  &amp;Nineteen  and Paise Twenty Only</v>
      </c>
      <c r="IA39" s="21">
        <v>5.02</v>
      </c>
      <c r="IB39" s="38" t="s">
        <v>81</v>
      </c>
      <c r="ID39" s="21">
        <v>70</v>
      </c>
      <c r="IE39" s="22" t="s">
        <v>116</v>
      </c>
      <c r="IF39" s="22"/>
      <c r="IG39" s="22"/>
      <c r="IH39" s="22"/>
      <c r="II39" s="22"/>
    </row>
    <row r="40" spans="1:243" s="21" customFormat="1" ht="15" customHeight="1">
      <c r="A40" s="36">
        <v>6</v>
      </c>
      <c r="B40" s="79" t="s">
        <v>82</v>
      </c>
      <c r="C40" s="37"/>
      <c r="D40" s="91"/>
      <c r="E40" s="91"/>
      <c r="F40" s="91"/>
      <c r="G40" s="91"/>
      <c r="H40" s="91"/>
      <c r="I40" s="91"/>
      <c r="J40" s="91"/>
      <c r="K40" s="91"/>
      <c r="L40" s="91"/>
      <c r="M40" s="91"/>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IA40" s="21">
        <v>6</v>
      </c>
      <c r="IB40" s="21" t="s">
        <v>82</v>
      </c>
      <c r="IE40" s="22"/>
      <c r="IF40" s="22"/>
      <c r="IG40" s="22"/>
      <c r="IH40" s="22"/>
      <c r="II40" s="22"/>
    </row>
    <row r="41" spans="1:243" s="21" customFormat="1" ht="29.25" customHeight="1">
      <c r="A41" s="36">
        <v>6.01</v>
      </c>
      <c r="B41" s="79" t="s">
        <v>83</v>
      </c>
      <c r="C41" s="37"/>
      <c r="D41" s="80">
        <v>50</v>
      </c>
      <c r="E41" s="81" t="s">
        <v>115</v>
      </c>
      <c r="F41" s="82">
        <v>89.22</v>
      </c>
      <c r="G41" s="43"/>
      <c r="H41" s="43"/>
      <c r="I41" s="44" t="s">
        <v>33</v>
      </c>
      <c r="J41" s="45">
        <f t="shared" si="0"/>
        <v>1</v>
      </c>
      <c r="K41" s="43" t="s">
        <v>34</v>
      </c>
      <c r="L41" s="43" t="s">
        <v>4</v>
      </c>
      <c r="M41" s="46"/>
      <c r="N41" s="63"/>
      <c r="O41" s="63"/>
      <c r="P41" s="64"/>
      <c r="Q41" s="63"/>
      <c r="R41" s="63"/>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7">
        <f t="shared" si="3"/>
        <v>4461</v>
      </c>
      <c r="BB41" s="70">
        <f t="shared" si="1"/>
        <v>4461</v>
      </c>
      <c r="BC41" s="69" t="str">
        <f t="shared" si="2"/>
        <v>INR  Four Thousand Four Hundred &amp; Sixty One  Only</v>
      </c>
      <c r="IA41" s="21">
        <v>6.01</v>
      </c>
      <c r="IB41" s="21" t="s">
        <v>83</v>
      </c>
      <c r="ID41" s="21">
        <v>50</v>
      </c>
      <c r="IE41" s="22" t="s">
        <v>115</v>
      </c>
      <c r="IF41" s="22"/>
      <c r="IG41" s="22"/>
      <c r="IH41" s="22"/>
      <c r="II41" s="22"/>
    </row>
    <row r="42" spans="1:243" s="21" customFormat="1" ht="29.25" customHeight="1">
      <c r="A42" s="36">
        <v>6.02</v>
      </c>
      <c r="B42" s="79" t="s">
        <v>84</v>
      </c>
      <c r="C42" s="37"/>
      <c r="D42" s="91"/>
      <c r="E42" s="91"/>
      <c r="F42" s="91"/>
      <c r="G42" s="91"/>
      <c r="H42" s="91"/>
      <c r="I42" s="91"/>
      <c r="J42" s="91"/>
      <c r="K42" s="91"/>
      <c r="L42" s="91"/>
      <c r="M42" s="91"/>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IA42" s="21">
        <v>6.02</v>
      </c>
      <c r="IB42" s="21" t="s">
        <v>84</v>
      </c>
      <c r="IE42" s="22"/>
      <c r="IF42" s="22"/>
      <c r="IG42" s="22"/>
      <c r="IH42" s="22"/>
      <c r="II42" s="22"/>
    </row>
    <row r="43" spans="1:243" s="21" customFormat="1" ht="29.25" customHeight="1">
      <c r="A43" s="36">
        <v>6.03</v>
      </c>
      <c r="B43" s="79" t="s">
        <v>85</v>
      </c>
      <c r="C43" s="37"/>
      <c r="D43" s="80">
        <v>650</v>
      </c>
      <c r="E43" s="81" t="s">
        <v>115</v>
      </c>
      <c r="F43" s="82">
        <v>114.86</v>
      </c>
      <c r="G43" s="43"/>
      <c r="H43" s="43"/>
      <c r="I43" s="44" t="s">
        <v>33</v>
      </c>
      <c r="J43" s="45">
        <f t="shared" si="0"/>
        <v>1</v>
      </c>
      <c r="K43" s="43" t="s">
        <v>34</v>
      </c>
      <c r="L43" s="43" t="s">
        <v>4</v>
      </c>
      <c r="M43" s="46"/>
      <c r="N43" s="63"/>
      <c r="O43" s="63"/>
      <c r="P43" s="64"/>
      <c r="Q43" s="63"/>
      <c r="R43" s="63"/>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7">
        <f t="shared" si="3"/>
        <v>74659</v>
      </c>
      <c r="BB43" s="70">
        <f t="shared" si="1"/>
        <v>74659</v>
      </c>
      <c r="BC43" s="69" t="str">
        <f t="shared" si="2"/>
        <v>INR  Seventy Four Thousand Six Hundred &amp; Fifty Nine  Only</v>
      </c>
      <c r="IA43" s="21">
        <v>6.03</v>
      </c>
      <c r="IB43" s="21" t="s">
        <v>85</v>
      </c>
      <c r="ID43" s="21">
        <v>650</v>
      </c>
      <c r="IE43" s="22" t="s">
        <v>115</v>
      </c>
      <c r="IF43" s="22"/>
      <c r="IG43" s="22"/>
      <c r="IH43" s="22"/>
      <c r="II43" s="22"/>
    </row>
    <row r="44" spans="1:243" s="21" customFormat="1" ht="15" customHeight="1">
      <c r="A44" s="36">
        <v>7</v>
      </c>
      <c r="B44" s="79" t="s">
        <v>86</v>
      </c>
      <c r="C44" s="37"/>
      <c r="D44" s="91"/>
      <c r="E44" s="91"/>
      <c r="F44" s="91"/>
      <c r="G44" s="91"/>
      <c r="H44" s="91"/>
      <c r="I44" s="91"/>
      <c r="J44" s="91"/>
      <c r="K44" s="91"/>
      <c r="L44" s="91"/>
      <c r="M44" s="91"/>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IA44" s="21">
        <v>7</v>
      </c>
      <c r="IB44" s="21" t="s">
        <v>86</v>
      </c>
      <c r="IE44" s="22"/>
      <c r="IF44" s="22"/>
      <c r="IG44" s="22"/>
      <c r="IH44" s="22"/>
      <c r="II44" s="22"/>
    </row>
    <row r="45" spans="1:243" s="21" customFormat="1" ht="29.25" customHeight="1">
      <c r="A45" s="36">
        <v>7.01</v>
      </c>
      <c r="B45" s="79" t="s">
        <v>87</v>
      </c>
      <c r="C45" s="37"/>
      <c r="D45" s="91"/>
      <c r="E45" s="91"/>
      <c r="F45" s="91"/>
      <c r="G45" s="91"/>
      <c r="H45" s="91"/>
      <c r="I45" s="91"/>
      <c r="J45" s="91"/>
      <c r="K45" s="91"/>
      <c r="L45" s="91"/>
      <c r="M45" s="91"/>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IA45" s="21">
        <v>7.01</v>
      </c>
      <c r="IB45" s="21" t="s">
        <v>87</v>
      </c>
      <c r="IE45" s="22"/>
      <c r="IF45" s="22"/>
      <c r="IG45" s="22"/>
      <c r="IH45" s="22"/>
      <c r="II45" s="22"/>
    </row>
    <row r="46" spans="1:243" s="21" customFormat="1" ht="29.25" customHeight="1">
      <c r="A46" s="36">
        <v>7.02</v>
      </c>
      <c r="B46" s="79" t="s">
        <v>49</v>
      </c>
      <c r="C46" s="37"/>
      <c r="D46" s="80">
        <v>375</v>
      </c>
      <c r="E46" s="81" t="s">
        <v>43</v>
      </c>
      <c r="F46" s="82">
        <v>231.08</v>
      </c>
      <c r="G46" s="53"/>
      <c r="H46" s="47"/>
      <c r="I46" s="48" t="s">
        <v>33</v>
      </c>
      <c r="J46" s="49">
        <f>IF(I46="Less(-)",-1,1)</f>
        <v>1</v>
      </c>
      <c r="K46" s="47" t="s">
        <v>34</v>
      </c>
      <c r="L46" s="47" t="s">
        <v>4</v>
      </c>
      <c r="M46" s="50"/>
      <c r="N46" s="65"/>
      <c r="O46" s="65"/>
      <c r="P46" s="66"/>
      <c r="Q46" s="65"/>
      <c r="R46" s="65"/>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71">
        <f>total_amount_ba($B$2,$D$2,D46,F46,J46,K46,M46)</f>
        <v>86655</v>
      </c>
      <c r="BB46" s="68">
        <f>BA46+SUM(N46:AZ46)</f>
        <v>86655</v>
      </c>
      <c r="BC46" s="72" t="str">
        <f>SpellNumber(L46,BB46)</f>
        <v>INR  Eighty Six Thousand Six Hundred &amp; Fifty Five  Only</v>
      </c>
      <c r="IA46" s="21">
        <v>7.02</v>
      </c>
      <c r="IB46" s="21" t="s">
        <v>49</v>
      </c>
      <c r="ID46" s="21">
        <v>375</v>
      </c>
      <c r="IE46" s="22" t="s">
        <v>43</v>
      </c>
      <c r="IF46" s="22"/>
      <c r="IG46" s="22"/>
      <c r="IH46" s="22"/>
      <c r="II46" s="22"/>
    </row>
    <row r="47" spans="1:243" s="21" customFormat="1" ht="29.25" customHeight="1">
      <c r="A47" s="36">
        <v>7.03</v>
      </c>
      <c r="B47" s="79" t="s">
        <v>88</v>
      </c>
      <c r="C47" s="37"/>
      <c r="D47" s="91"/>
      <c r="E47" s="91"/>
      <c r="F47" s="91"/>
      <c r="G47" s="91"/>
      <c r="H47" s="91"/>
      <c r="I47" s="91"/>
      <c r="J47" s="91"/>
      <c r="K47" s="91"/>
      <c r="L47" s="91"/>
      <c r="M47" s="91"/>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IA47" s="21">
        <v>7.03</v>
      </c>
      <c r="IB47" s="21" t="s">
        <v>88</v>
      </c>
      <c r="IE47" s="22"/>
      <c r="IF47" s="22"/>
      <c r="IG47" s="22"/>
      <c r="IH47" s="22"/>
      <c r="II47" s="22"/>
    </row>
    <row r="48" spans="1:243" s="21" customFormat="1" ht="29.25" customHeight="1">
      <c r="A48" s="36">
        <v>7.04</v>
      </c>
      <c r="B48" s="79" t="s">
        <v>49</v>
      </c>
      <c r="C48" s="37"/>
      <c r="D48" s="80">
        <v>410</v>
      </c>
      <c r="E48" s="81" t="s">
        <v>43</v>
      </c>
      <c r="F48" s="82">
        <v>266.46</v>
      </c>
      <c r="G48" s="53"/>
      <c r="H48" s="47"/>
      <c r="I48" s="48" t="s">
        <v>33</v>
      </c>
      <c r="J48" s="49">
        <f>IF(I48="Less(-)",-1,1)</f>
        <v>1</v>
      </c>
      <c r="K48" s="47" t="s">
        <v>34</v>
      </c>
      <c r="L48" s="47" t="s">
        <v>4</v>
      </c>
      <c r="M48" s="50"/>
      <c r="N48" s="65"/>
      <c r="O48" s="65"/>
      <c r="P48" s="66"/>
      <c r="Q48" s="65"/>
      <c r="R48" s="65"/>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71">
        <f>total_amount_ba($B$2,$D$2,D48,F48,J48,K48,M48)</f>
        <v>109248.6</v>
      </c>
      <c r="BB48" s="68">
        <f>BA48+SUM(N48:AZ48)</f>
        <v>109248.6</v>
      </c>
      <c r="BC48" s="72" t="str">
        <f>SpellNumber(L48,BB48)</f>
        <v>INR  One Lakh Nine Thousand Two Hundred &amp; Forty Eight  and Paise Sixty Only</v>
      </c>
      <c r="IA48" s="21">
        <v>7.04</v>
      </c>
      <c r="IB48" s="21" t="s">
        <v>49</v>
      </c>
      <c r="ID48" s="21">
        <v>410</v>
      </c>
      <c r="IE48" s="22" t="s">
        <v>43</v>
      </c>
      <c r="IF48" s="22"/>
      <c r="IG48" s="22"/>
      <c r="IH48" s="22"/>
      <c r="II48" s="22"/>
    </row>
    <row r="49" spans="1:243" s="21" customFormat="1" ht="29.25" customHeight="1">
      <c r="A49" s="36">
        <v>7.05</v>
      </c>
      <c r="B49" s="79" t="s">
        <v>89</v>
      </c>
      <c r="C49" s="37"/>
      <c r="D49" s="91"/>
      <c r="E49" s="91"/>
      <c r="F49" s="91"/>
      <c r="G49" s="91"/>
      <c r="H49" s="91"/>
      <c r="I49" s="91"/>
      <c r="J49" s="91"/>
      <c r="K49" s="91"/>
      <c r="L49" s="91"/>
      <c r="M49" s="91"/>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IA49" s="21">
        <v>7.05</v>
      </c>
      <c r="IB49" s="21" t="s">
        <v>89</v>
      </c>
      <c r="IE49" s="22"/>
      <c r="IF49" s="22"/>
      <c r="IG49" s="22"/>
      <c r="IH49" s="22"/>
      <c r="II49" s="22"/>
    </row>
    <row r="50" spans="1:243" s="21" customFormat="1" ht="29.25" customHeight="1">
      <c r="A50" s="36">
        <v>7.06</v>
      </c>
      <c r="B50" s="79" t="s">
        <v>90</v>
      </c>
      <c r="C50" s="37"/>
      <c r="D50" s="80">
        <v>110</v>
      </c>
      <c r="E50" s="81" t="s">
        <v>43</v>
      </c>
      <c r="F50" s="82">
        <v>199.34</v>
      </c>
      <c r="G50" s="53"/>
      <c r="H50" s="47"/>
      <c r="I50" s="48" t="s">
        <v>33</v>
      </c>
      <c r="J50" s="49">
        <f>IF(I50="Less(-)",-1,1)</f>
        <v>1</v>
      </c>
      <c r="K50" s="47" t="s">
        <v>34</v>
      </c>
      <c r="L50" s="47" t="s">
        <v>4</v>
      </c>
      <c r="M50" s="50"/>
      <c r="N50" s="65"/>
      <c r="O50" s="65"/>
      <c r="P50" s="66"/>
      <c r="Q50" s="65"/>
      <c r="R50" s="65"/>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71">
        <f>total_amount_ba($B$2,$D$2,D50,F50,J50,K50,M50)</f>
        <v>21927.4</v>
      </c>
      <c r="BB50" s="68">
        <f>BA50+SUM(N50:AZ50)</f>
        <v>21927.4</v>
      </c>
      <c r="BC50" s="72" t="str">
        <f>SpellNumber(L50,BB50)</f>
        <v>INR  Twenty One Thousand Nine Hundred &amp; Twenty Seven  and Paise Forty Only</v>
      </c>
      <c r="IA50" s="21">
        <v>7.06</v>
      </c>
      <c r="IB50" s="21" t="s">
        <v>90</v>
      </c>
      <c r="ID50" s="21">
        <v>110</v>
      </c>
      <c r="IE50" s="22" t="s">
        <v>43</v>
      </c>
      <c r="IF50" s="22"/>
      <c r="IG50" s="22"/>
      <c r="IH50" s="22"/>
      <c r="II50" s="22"/>
    </row>
    <row r="51" spans="1:243" s="21" customFormat="1" ht="29.25" customHeight="1">
      <c r="A51" s="36">
        <v>7.07</v>
      </c>
      <c r="B51" s="79" t="s">
        <v>91</v>
      </c>
      <c r="C51" s="37"/>
      <c r="D51" s="91"/>
      <c r="E51" s="91"/>
      <c r="F51" s="91"/>
      <c r="G51" s="91"/>
      <c r="H51" s="91"/>
      <c r="I51" s="91"/>
      <c r="J51" s="91"/>
      <c r="K51" s="91"/>
      <c r="L51" s="91"/>
      <c r="M51" s="91"/>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IA51" s="21">
        <v>7.07</v>
      </c>
      <c r="IB51" s="21" t="s">
        <v>91</v>
      </c>
      <c r="IE51" s="22"/>
      <c r="IF51" s="22"/>
      <c r="IG51" s="22"/>
      <c r="IH51" s="22"/>
      <c r="II51" s="22"/>
    </row>
    <row r="52" spans="1:243" s="21" customFormat="1" ht="29.25" customHeight="1">
      <c r="A52" s="36">
        <v>7.08</v>
      </c>
      <c r="B52" s="79" t="s">
        <v>92</v>
      </c>
      <c r="C52" s="37"/>
      <c r="D52" s="80">
        <v>900</v>
      </c>
      <c r="E52" s="81" t="s">
        <v>43</v>
      </c>
      <c r="F52" s="82">
        <v>141.3</v>
      </c>
      <c r="G52" s="53"/>
      <c r="H52" s="47"/>
      <c r="I52" s="48" t="s">
        <v>33</v>
      </c>
      <c r="J52" s="49">
        <f>IF(I52="Less(-)",-1,1)</f>
        <v>1</v>
      </c>
      <c r="K52" s="47" t="s">
        <v>34</v>
      </c>
      <c r="L52" s="47" t="s">
        <v>4</v>
      </c>
      <c r="M52" s="50"/>
      <c r="N52" s="65"/>
      <c r="O52" s="65"/>
      <c r="P52" s="66"/>
      <c r="Q52" s="65"/>
      <c r="R52" s="65"/>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71">
        <f>total_amount_ba($B$2,$D$2,D52,F52,J52,K52,M52)</f>
        <v>127170</v>
      </c>
      <c r="BB52" s="68">
        <f>BA52+SUM(N52:AZ52)</f>
        <v>127170</v>
      </c>
      <c r="BC52" s="72" t="str">
        <f>SpellNumber(L52,BB52)</f>
        <v>INR  One Lakh Twenty Seven Thousand One Hundred &amp; Seventy  Only</v>
      </c>
      <c r="IA52" s="21">
        <v>7.08</v>
      </c>
      <c r="IB52" s="21" t="s">
        <v>92</v>
      </c>
      <c r="ID52" s="21">
        <v>900</v>
      </c>
      <c r="IE52" s="22" t="s">
        <v>43</v>
      </c>
      <c r="IF52" s="22"/>
      <c r="IG52" s="22"/>
      <c r="IH52" s="22"/>
      <c r="II52" s="22"/>
    </row>
    <row r="53" spans="1:243" s="21" customFormat="1" ht="29.25" customHeight="1">
      <c r="A53" s="36">
        <v>7.09</v>
      </c>
      <c r="B53" s="79" t="s">
        <v>93</v>
      </c>
      <c r="C53" s="37"/>
      <c r="D53" s="91"/>
      <c r="E53" s="91"/>
      <c r="F53" s="91"/>
      <c r="G53" s="91"/>
      <c r="H53" s="91"/>
      <c r="I53" s="91"/>
      <c r="J53" s="91"/>
      <c r="K53" s="91"/>
      <c r="L53" s="91"/>
      <c r="M53" s="91"/>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IA53" s="21">
        <v>7.09</v>
      </c>
      <c r="IB53" s="21" t="s">
        <v>93</v>
      </c>
      <c r="IE53" s="22"/>
      <c r="IF53" s="22"/>
      <c r="IG53" s="22"/>
      <c r="IH53" s="22"/>
      <c r="II53" s="22"/>
    </row>
    <row r="54" spans="1:243" s="21" customFormat="1" ht="29.25" customHeight="1">
      <c r="A54" s="76">
        <v>7.1</v>
      </c>
      <c r="B54" s="79" t="s">
        <v>94</v>
      </c>
      <c r="C54" s="37"/>
      <c r="D54" s="80">
        <v>25</v>
      </c>
      <c r="E54" s="81" t="s">
        <v>43</v>
      </c>
      <c r="F54" s="82">
        <v>106.58</v>
      </c>
      <c r="G54" s="53"/>
      <c r="H54" s="47"/>
      <c r="I54" s="48" t="s">
        <v>33</v>
      </c>
      <c r="J54" s="49">
        <f>IF(I54="Less(-)",-1,1)</f>
        <v>1</v>
      </c>
      <c r="K54" s="47" t="s">
        <v>34</v>
      </c>
      <c r="L54" s="47" t="s">
        <v>4</v>
      </c>
      <c r="M54" s="50"/>
      <c r="N54" s="65"/>
      <c r="O54" s="65"/>
      <c r="P54" s="66"/>
      <c r="Q54" s="65"/>
      <c r="R54" s="65"/>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71">
        <f>total_amount_ba($B$2,$D$2,D54,F54,J54,K54,M54)</f>
        <v>2664.5</v>
      </c>
      <c r="BB54" s="68">
        <f>BA54+SUM(N54:AZ54)</f>
        <v>2664.5</v>
      </c>
      <c r="BC54" s="72" t="str">
        <f>SpellNumber(L54,BB54)</f>
        <v>INR  Two Thousand Six Hundred &amp; Sixty Four  and Paise Fifty Only</v>
      </c>
      <c r="IA54" s="21">
        <v>7.1</v>
      </c>
      <c r="IB54" s="21" t="s">
        <v>94</v>
      </c>
      <c r="ID54" s="21">
        <v>25</v>
      </c>
      <c r="IE54" s="22" t="s">
        <v>43</v>
      </c>
      <c r="IF54" s="22"/>
      <c r="IG54" s="22"/>
      <c r="IH54" s="22"/>
      <c r="II54" s="22"/>
    </row>
    <row r="55" spans="1:243" s="21" customFormat="1" ht="45">
      <c r="A55" s="36">
        <v>7.11</v>
      </c>
      <c r="B55" s="79" t="s">
        <v>95</v>
      </c>
      <c r="C55" s="37"/>
      <c r="D55" s="91"/>
      <c r="E55" s="91"/>
      <c r="F55" s="91"/>
      <c r="G55" s="91"/>
      <c r="H55" s="91"/>
      <c r="I55" s="91"/>
      <c r="J55" s="91"/>
      <c r="K55" s="91"/>
      <c r="L55" s="91"/>
      <c r="M55" s="91"/>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IA55" s="21">
        <v>7.11</v>
      </c>
      <c r="IB55" s="21" t="s">
        <v>95</v>
      </c>
      <c r="IE55" s="22"/>
      <c r="IF55" s="22"/>
      <c r="IG55" s="22"/>
      <c r="IH55" s="22"/>
      <c r="II55" s="22"/>
    </row>
    <row r="56" spans="1:243" s="21" customFormat="1" ht="27.75" customHeight="1">
      <c r="A56" s="36">
        <v>7.12</v>
      </c>
      <c r="B56" s="79" t="s">
        <v>50</v>
      </c>
      <c r="C56" s="37"/>
      <c r="D56" s="80">
        <v>95</v>
      </c>
      <c r="E56" s="81" t="s">
        <v>43</v>
      </c>
      <c r="F56" s="82">
        <v>70.1</v>
      </c>
      <c r="G56" s="53"/>
      <c r="H56" s="47"/>
      <c r="I56" s="48" t="s">
        <v>33</v>
      </c>
      <c r="J56" s="49">
        <f aca="true" t="shared" si="4" ref="J56:J74">IF(I56="Less(-)",-1,1)</f>
        <v>1</v>
      </c>
      <c r="K56" s="47" t="s">
        <v>34</v>
      </c>
      <c r="L56" s="47" t="s">
        <v>4</v>
      </c>
      <c r="M56" s="50"/>
      <c r="N56" s="65"/>
      <c r="O56" s="65"/>
      <c r="P56" s="66"/>
      <c r="Q56" s="65"/>
      <c r="R56" s="65"/>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71">
        <f aca="true" t="shared" si="5" ref="BA56:BA74">total_amount_ba($B$2,$D$2,D56,F56,J56,K56,M56)</f>
        <v>6659.5</v>
      </c>
      <c r="BB56" s="68">
        <f aca="true" t="shared" si="6" ref="BB56:BB74">BA56+SUM(N56:AZ56)</f>
        <v>6659.5</v>
      </c>
      <c r="BC56" s="72" t="str">
        <f aca="true" t="shared" si="7" ref="BC56:BC74">SpellNumber(L56,BB56)</f>
        <v>INR  Six Thousand Six Hundred &amp; Fifty Nine  and Paise Fifty Only</v>
      </c>
      <c r="IA56" s="21">
        <v>7.12</v>
      </c>
      <c r="IB56" s="21" t="s">
        <v>50</v>
      </c>
      <c r="ID56" s="21">
        <v>95</v>
      </c>
      <c r="IE56" s="22" t="s">
        <v>43</v>
      </c>
      <c r="IF56" s="22"/>
      <c r="IG56" s="22"/>
      <c r="IH56" s="22"/>
      <c r="II56" s="22"/>
    </row>
    <row r="57" spans="1:243" s="21" customFormat="1" ht="13.5" customHeight="1">
      <c r="A57" s="36">
        <v>8</v>
      </c>
      <c r="B57" s="79" t="s">
        <v>96</v>
      </c>
      <c r="C57" s="37"/>
      <c r="D57" s="91"/>
      <c r="E57" s="91"/>
      <c r="F57" s="91"/>
      <c r="G57" s="91"/>
      <c r="H57" s="91"/>
      <c r="I57" s="91"/>
      <c r="J57" s="91"/>
      <c r="K57" s="91"/>
      <c r="L57" s="91"/>
      <c r="M57" s="91"/>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IA57" s="21">
        <v>8</v>
      </c>
      <c r="IB57" s="21" t="s">
        <v>96</v>
      </c>
      <c r="IE57" s="22"/>
      <c r="IF57" s="22"/>
      <c r="IG57" s="22"/>
      <c r="IH57" s="22"/>
      <c r="II57" s="22"/>
    </row>
    <row r="58" spans="1:243" s="21" customFormat="1" ht="32.25" customHeight="1">
      <c r="A58" s="36">
        <v>8.01</v>
      </c>
      <c r="B58" s="79" t="s">
        <v>97</v>
      </c>
      <c r="C58" s="37"/>
      <c r="D58" s="91"/>
      <c r="E58" s="91"/>
      <c r="F58" s="91"/>
      <c r="G58" s="91"/>
      <c r="H58" s="91"/>
      <c r="I58" s="91"/>
      <c r="J58" s="91"/>
      <c r="K58" s="91"/>
      <c r="L58" s="91"/>
      <c r="M58" s="91"/>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IA58" s="21">
        <v>8.01</v>
      </c>
      <c r="IB58" s="21" t="s">
        <v>97</v>
      </c>
      <c r="IE58" s="22"/>
      <c r="IF58" s="22"/>
      <c r="IG58" s="22"/>
      <c r="IH58" s="22"/>
      <c r="II58" s="22"/>
    </row>
    <row r="59" spans="1:243" s="21" customFormat="1" ht="27" customHeight="1">
      <c r="A59" s="36">
        <v>8.02</v>
      </c>
      <c r="B59" s="79" t="s">
        <v>98</v>
      </c>
      <c r="C59" s="37"/>
      <c r="D59" s="80">
        <v>6</v>
      </c>
      <c r="E59" s="81" t="s">
        <v>46</v>
      </c>
      <c r="F59" s="82">
        <v>1523.41</v>
      </c>
      <c r="G59" s="43"/>
      <c r="H59" s="43"/>
      <c r="I59" s="44" t="s">
        <v>33</v>
      </c>
      <c r="J59" s="45">
        <f t="shared" si="4"/>
        <v>1</v>
      </c>
      <c r="K59" s="43" t="s">
        <v>34</v>
      </c>
      <c r="L59" s="43" t="s">
        <v>4</v>
      </c>
      <c r="M59" s="46"/>
      <c r="N59" s="63"/>
      <c r="O59" s="63"/>
      <c r="P59" s="64"/>
      <c r="Q59" s="63"/>
      <c r="R59" s="63"/>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7">
        <f t="shared" si="5"/>
        <v>9140.46</v>
      </c>
      <c r="BB59" s="70">
        <f t="shared" si="6"/>
        <v>9140.46</v>
      </c>
      <c r="BC59" s="69" t="str">
        <f t="shared" si="7"/>
        <v>INR  Nine Thousand One Hundred &amp; Forty  and Paise Forty Six Only</v>
      </c>
      <c r="IA59" s="21">
        <v>8.02</v>
      </c>
      <c r="IB59" s="21" t="s">
        <v>98</v>
      </c>
      <c r="ID59" s="21">
        <v>6</v>
      </c>
      <c r="IE59" s="22" t="s">
        <v>46</v>
      </c>
      <c r="IF59" s="22"/>
      <c r="IG59" s="22"/>
      <c r="IH59" s="22"/>
      <c r="II59" s="22"/>
    </row>
    <row r="60" spans="1:243" s="21" customFormat="1" ht="30" customHeight="1">
      <c r="A60" s="36">
        <v>8.03</v>
      </c>
      <c r="B60" s="79" t="s">
        <v>99</v>
      </c>
      <c r="C60" s="37"/>
      <c r="D60" s="80">
        <v>1</v>
      </c>
      <c r="E60" s="81" t="s">
        <v>46</v>
      </c>
      <c r="F60" s="82">
        <v>940.64</v>
      </c>
      <c r="G60" s="43"/>
      <c r="H60" s="43"/>
      <c r="I60" s="44" t="s">
        <v>33</v>
      </c>
      <c r="J60" s="45">
        <f t="shared" si="4"/>
        <v>1</v>
      </c>
      <c r="K60" s="43" t="s">
        <v>34</v>
      </c>
      <c r="L60" s="43" t="s">
        <v>4</v>
      </c>
      <c r="M60" s="46"/>
      <c r="N60" s="63"/>
      <c r="O60" s="63"/>
      <c r="P60" s="64"/>
      <c r="Q60" s="63"/>
      <c r="R60" s="63"/>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7">
        <f t="shared" si="5"/>
        <v>940.64</v>
      </c>
      <c r="BB60" s="70">
        <f t="shared" si="6"/>
        <v>940.64</v>
      </c>
      <c r="BC60" s="69" t="str">
        <f t="shared" si="7"/>
        <v>INR  Nine Hundred &amp; Forty  and Paise Sixty Four Only</v>
      </c>
      <c r="IA60" s="21">
        <v>8.03</v>
      </c>
      <c r="IB60" s="21" t="s">
        <v>99</v>
      </c>
      <c r="ID60" s="21">
        <v>1</v>
      </c>
      <c r="IE60" s="22" t="s">
        <v>46</v>
      </c>
      <c r="IF60" s="22"/>
      <c r="IG60" s="22"/>
      <c r="IH60" s="22"/>
      <c r="II60" s="22"/>
    </row>
    <row r="61" spans="1:243" s="21" customFormat="1" ht="75">
      <c r="A61" s="36">
        <v>8.04</v>
      </c>
      <c r="B61" s="79" t="s">
        <v>100</v>
      </c>
      <c r="C61" s="37"/>
      <c r="D61" s="80">
        <v>20</v>
      </c>
      <c r="E61" s="81" t="s">
        <v>46</v>
      </c>
      <c r="F61" s="82">
        <v>2222.45</v>
      </c>
      <c r="G61" s="53"/>
      <c r="H61" s="47"/>
      <c r="I61" s="48" t="s">
        <v>33</v>
      </c>
      <c r="J61" s="49">
        <f t="shared" si="4"/>
        <v>1</v>
      </c>
      <c r="K61" s="47" t="s">
        <v>34</v>
      </c>
      <c r="L61" s="47" t="s">
        <v>4</v>
      </c>
      <c r="M61" s="50"/>
      <c r="N61" s="65"/>
      <c r="O61" s="65"/>
      <c r="P61" s="66"/>
      <c r="Q61" s="65"/>
      <c r="R61" s="65"/>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71">
        <f t="shared" si="5"/>
        <v>44449</v>
      </c>
      <c r="BB61" s="68">
        <f t="shared" si="6"/>
        <v>44449</v>
      </c>
      <c r="BC61" s="72" t="str">
        <f t="shared" si="7"/>
        <v>INR  Forty Four Thousand Four Hundred &amp; Forty Nine  Only</v>
      </c>
      <c r="IA61" s="21">
        <v>8.04</v>
      </c>
      <c r="IB61" s="21" t="s">
        <v>100</v>
      </c>
      <c r="ID61" s="21">
        <v>20</v>
      </c>
      <c r="IE61" s="22" t="s">
        <v>46</v>
      </c>
      <c r="IF61" s="22"/>
      <c r="IG61" s="22"/>
      <c r="IH61" s="22"/>
      <c r="II61" s="22"/>
    </row>
    <row r="62" spans="1:243" s="21" customFormat="1" ht="32.25" customHeight="1">
      <c r="A62" s="36">
        <v>8.05</v>
      </c>
      <c r="B62" s="79" t="s">
        <v>101</v>
      </c>
      <c r="C62" s="37"/>
      <c r="D62" s="91"/>
      <c r="E62" s="91"/>
      <c r="F62" s="91"/>
      <c r="G62" s="91"/>
      <c r="H62" s="91"/>
      <c r="I62" s="91"/>
      <c r="J62" s="91"/>
      <c r="K62" s="91"/>
      <c r="L62" s="91"/>
      <c r="M62" s="91"/>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IA62" s="21">
        <v>8.05</v>
      </c>
      <c r="IB62" s="21" t="s">
        <v>101</v>
      </c>
      <c r="IE62" s="22"/>
      <c r="IF62" s="22"/>
      <c r="IG62" s="22"/>
      <c r="IH62" s="22"/>
      <c r="II62" s="22"/>
    </row>
    <row r="63" spans="1:243" s="21" customFormat="1" ht="28.5" customHeight="1">
      <c r="A63" s="59">
        <v>8.06</v>
      </c>
      <c r="B63" s="79" t="s">
        <v>51</v>
      </c>
      <c r="C63" s="37"/>
      <c r="D63" s="80">
        <v>300</v>
      </c>
      <c r="E63" s="81" t="s">
        <v>46</v>
      </c>
      <c r="F63" s="82">
        <v>1288.82</v>
      </c>
      <c r="G63" s="53"/>
      <c r="H63" s="47"/>
      <c r="I63" s="48" t="s">
        <v>33</v>
      </c>
      <c r="J63" s="49">
        <f t="shared" si="4"/>
        <v>1</v>
      </c>
      <c r="K63" s="47" t="s">
        <v>34</v>
      </c>
      <c r="L63" s="47" t="s">
        <v>4</v>
      </c>
      <c r="M63" s="50"/>
      <c r="N63" s="65"/>
      <c r="O63" s="65"/>
      <c r="P63" s="66"/>
      <c r="Q63" s="65"/>
      <c r="R63" s="65"/>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71">
        <f t="shared" si="5"/>
        <v>386646</v>
      </c>
      <c r="BB63" s="68">
        <f t="shared" si="6"/>
        <v>386646</v>
      </c>
      <c r="BC63" s="72" t="str">
        <f t="shared" si="7"/>
        <v>INR  Three Lakh Eighty Six Thousand Six Hundred &amp; Forty Six  Only</v>
      </c>
      <c r="IA63" s="21">
        <v>8.06</v>
      </c>
      <c r="IB63" s="21" t="s">
        <v>51</v>
      </c>
      <c r="ID63" s="21">
        <v>300</v>
      </c>
      <c r="IE63" s="22" t="s">
        <v>46</v>
      </c>
      <c r="IF63" s="22"/>
      <c r="IG63" s="22"/>
      <c r="IH63" s="22"/>
      <c r="II63" s="22"/>
    </row>
    <row r="64" spans="1:243" s="21" customFormat="1" ht="44.25" customHeight="1">
      <c r="A64" s="36">
        <v>8.07</v>
      </c>
      <c r="B64" s="79" t="s">
        <v>102</v>
      </c>
      <c r="C64" s="37"/>
      <c r="D64" s="91"/>
      <c r="E64" s="91"/>
      <c r="F64" s="91"/>
      <c r="G64" s="91"/>
      <c r="H64" s="91"/>
      <c r="I64" s="91"/>
      <c r="J64" s="91"/>
      <c r="K64" s="91"/>
      <c r="L64" s="91"/>
      <c r="M64" s="91"/>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c r="BC64" s="92"/>
      <c r="IA64" s="21">
        <v>8.07</v>
      </c>
      <c r="IB64" s="21" t="s">
        <v>102</v>
      </c>
      <c r="IE64" s="22"/>
      <c r="IF64" s="22"/>
      <c r="IG64" s="22"/>
      <c r="IH64" s="22"/>
      <c r="II64" s="22"/>
    </row>
    <row r="65" spans="1:243" s="21" customFormat="1" ht="42.75" customHeight="1">
      <c r="A65" s="59">
        <v>8.08</v>
      </c>
      <c r="B65" s="79" t="s">
        <v>103</v>
      </c>
      <c r="C65" s="37"/>
      <c r="D65" s="80">
        <v>65000</v>
      </c>
      <c r="E65" s="81" t="s">
        <v>113</v>
      </c>
      <c r="F65" s="82">
        <v>4279.61</v>
      </c>
      <c r="G65" s="53"/>
      <c r="H65" s="47"/>
      <c r="I65" s="48" t="s">
        <v>33</v>
      </c>
      <c r="J65" s="49">
        <f t="shared" si="4"/>
        <v>1</v>
      </c>
      <c r="K65" s="47" t="s">
        <v>34</v>
      </c>
      <c r="L65" s="47" t="s">
        <v>4</v>
      </c>
      <c r="M65" s="50"/>
      <c r="N65" s="65"/>
      <c r="O65" s="65"/>
      <c r="P65" s="66"/>
      <c r="Q65" s="65"/>
      <c r="R65" s="65"/>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71">
        <f>total_amount_ba($B$2,$D$2,D65,F65,J65,K65,M65)/1000</f>
        <v>278174.65</v>
      </c>
      <c r="BB65" s="68">
        <f t="shared" si="6"/>
        <v>278174.65</v>
      </c>
      <c r="BC65" s="72" t="str">
        <f t="shared" si="7"/>
        <v>INR  Two Lakh Seventy Eight Thousand One Hundred &amp; Seventy Four  and Paise Sixty Five Only</v>
      </c>
      <c r="IA65" s="21">
        <v>8.08</v>
      </c>
      <c r="IB65" s="21" t="s">
        <v>103</v>
      </c>
      <c r="ID65" s="21">
        <v>65000</v>
      </c>
      <c r="IE65" s="22" t="s">
        <v>113</v>
      </c>
      <c r="IF65" s="22"/>
      <c r="IG65" s="22"/>
      <c r="IH65" s="22"/>
      <c r="II65" s="22"/>
    </row>
    <row r="66" spans="1:243" s="21" customFormat="1" ht="60">
      <c r="A66" s="59">
        <v>8.09</v>
      </c>
      <c r="B66" s="79" t="s">
        <v>104</v>
      </c>
      <c r="C66" s="37"/>
      <c r="D66" s="91"/>
      <c r="E66" s="91"/>
      <c r="F66" s="91"/>
      <c r="G66" s="91"/>
      <c r="H66" s="91"/>
      <c r="I66" s="91"/>
      <c r="J66" s="91"/>
      <c r="K66" s="91"/>
      <c r="L66" s="91"/>
      <c r="M66" s="91"/>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IA66" s="21">
        <v>8.09</v>
      </c>
      <c r="IB66" s="21" t="s">
        <v>104</v>
      </c>
      <c r="IE66" s="22"/>
      <c r="IF66" s="22"/>
      <c r="IG66" s="22"/>
      <c r="IH66" s="22"/>
      <c r="II66" s="22"/>
    </row>
    <row r="67" spans="1:243" s="21" customFormat="1" ht="28.5" customHeight="1">
      <c r="A67" s="77">
        <v>8.1</v>
      </c>
      <c r="B67" s="79" t="s">
        <v>105</v>
      </c>
      <c r="C67" s="37"/>
      <c r="D67" s="80">
        <v>13</v>
      </c>
      <c r="E67" s="81" t="s">
        <v>48</v>
      </c>
      <c r="F67" s="82">
        <v>93.42</v>
      </c>
      <c r="G67" s="53"/>
      <c r="H67" s="47"/>
      <c r="I67" s="48" t="s">
        <v>33</v>
      </c>
      <c r="J67" s="49">
        <f t="shared" si="4"/>
        <v>1</v>
      </c>
      <c r="K67" s="47" t="s">
        <v>34</v>
      </c>
      <c r="L67" s="47" t="s">
        <v>4</v>
      </c>
      <c r="M67" s="50"/>
      <c r="N67" s="65"/>
      <c r="O67" s="65"/>
      <c r="P67" s="66"/>
      <c r="Q67" s="65"/>
      <c r="R67" s="65"/>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71">
        <f t="shared" si="5"/>
        <v>1214.46</v>
      </c>
      <c r="BB67" s="68">
        <f t="shared" si="6"/>
        <v>1214.46</v>
      </c>
      <c r="BC67" s="72" t="str">
        <f t="shared" si="7"/>
        <v>INR  One Thousand Two Hundred &amp; Fourteen  and Paise Forty Six Only</v>
      </c>
      <c r="IA67" s="21">
        <v>8.1</v>
      </c>
      <c r="IB67" s="21" t="s">
        <v>105</v>
      </c>
      <c r="ID67" s="21">
        <v>13</v>
      </c>
      <c r="IE67" s="22" t="s">
        <v>48</v>
      </c>
      <c r="IF67" s="22"/>
      <c r="IG67" s="22"/>
      <c r="IH67" s="22"/>
      <c r="II67" s="22"/>
    </row>
    <row r="68" spans="1:243" s="21" customFormat="1" ht="60" customHeight="1">
      <c r="A68" s="59">
        <v>8.11</v>
      </c>
      <c r="B68" s="79" t="s">
        <v>106</v>
      </c>
      <c r="C68" s="37"/>
      <c r="D68" s="80">
        <v>7000</v>
      </c>
      <c r="E68" s="81" t="s">
        <v>115</v>
      </c>
      <c r="F68" s="82">
        <v>2.41</v>
      </c>
      <c r="G68" s="43"/>
      <c r="H68" s="43"/>
      <c r="I68" s="44" t="s">
        <v>33</v>
      </c>
      <c r="J68" s="45">
        <f t="shared" si="4"/>
        <v>1</v>
      </c>
      <c r="K68" s="43" t="s">
        <v>34</v>
      </c>
      <c r="L68" s="43" t="s">
        <v>4</v>
      </c>
      <c r="M68" s="46"/>
      <c r="N68" s="63"/>
      <c r="O68" s="63"/>
      <c r="P68" s="64"/>
      <c r="Q68" s="63"/>
      <c r="R68" s="63"/>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7">
        <f t="shared" si="5"/>
        <v>16870</v>
      </c>
      <c r="BB68" s="70">
        <f t="shared" si="6"/>
        <v>16870</v>
      </c>
      <c r="BC68" s="69" t="str">
        <f t="shared" si="7"/>
        <v>INR  Sixteen Thousand Eight Hundred &amp; Seventy  Only</v>
      </c>
      <c r="IA68" s="21">
        <v>8.11</v>
      </c>
      <c r="IB68" s="21" t="s">
        <v>106</v>
      </c>
      <c r="ID68" s="21">
        <v>7000</v>
      </c>
      <c r="IE68" s="22" t="s">
        <v>115</v>
      </c>
      <c r="IF68" s="22"/>
      <c r="IG68" s="22"/>
      <c r="IH68" s="22"/>
      <c r="II68" s="22"/>
    </row>
    <row r="69" spans="1:243" s="21" customFormat="1" ht="16.5" customHeight="1">
      <c r="A69" s="59">
        <v>9</v>
      </c>
      <c r="B69" s="79" t="s">
        <v>107</v>
      </c>
      <c r="C69" s="37"/>
      <c r="D69" s="91"/>
      <c r="E69" s="91"/>
      <c r="F69" s="91"/>
      <c r="G69" s="91"/>
      <c r="H69" s="91"/>
      <c r="I69" s="91"/>
      <c r="J69" s="91"/>
      <c r="K69" s="91"/>
      <c r="L69" s="91"/>
      <c r="M69" s="91"/>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IA69" s="21">
        <v>9</v>
      </c>
      <c r="IB69" s="21" t="s">
        <v>107</v>
      </c>
      <c r="IE69" s="22"/>
      <c r="IF69" s="22"/>
      <c r="IG69" s="22"/>
      <c r="IH69" s="22"/>
      <c r="II69" s="22"/>
    </row>
    <row r="70" spans="1:239" ht="285">
      <c r="A70" s="59">
        <v>9.01</v>
      </c>
      <c r="B70" s="79" t="s">
        <v>108</v>
      </c>
      <c r="C70" s="37"/>
      <c r="D70" s="80">
        <v>180</v>
      </c>
      <c r="E70" s="81" t="s">
        <v>44</v>
      </c>
      <c r="F70" s="82">
        <v>254.98</v>
      </c>
      <c r="G70" s="53"/>
      <c r="H70" s="47"/>
      <c r="I70" s="48" t="s">
        <v>33</v>
      </c>
      <c r="J70" s="49">
        <f t="shared" si="4"/>
        <v>1</v>
      </c>
      <c r="K70" s="47" t="s">
        <v>34</v>
      </c>
      <c r="L70" s="47" t="s">
        <v>4</v>
      </c>
      <c r="M70" s="50"/>
      <c r="N70" s="65"/>
      <c r="O70" s="65"/>
      <c r="P70" s="66"/>
      <c r="Q70" s="65"/>
      <c r="R70" s="65"/>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71">
        <f t="shared" si="5"/>
        <v>45896.4</v>
      </c>
      <c r="BB70" s="68">
        <f t="shared" si="6"/>
        <v>45896.4</v>
      </c>
      <c r="BC70" s="72" t="str">
        <f t="shared" si="7"/>
        <v>INR  Forty Five Thousand Eight Hundred &amp; Ninety Six  and Paise Forty Only</v>
      </c>
      <c r="IA70" s="1">
        <v>9.01</v>
      </c>
      <c r="IB70" s="1" t="s">
        <v>108</v>
      </c>
      <c r="ID70" s="1">
        <v>180</v>
      </c>
      <c r="IE70" s="3" t="s">
        <v>44</v>
      </c>
    </row>
    <row r="71" spans="1:236" ht="15.75">
      <c r="A71" s="59">
        <v>10</v>
      </c>
      <c r="B71" s="79" t="s">
        <v>109</v>
      </c>
      <c r="C71" s="37"/>
      <c r="D71" s="91"/>
      <c r="E71" s="91"/>
      <c r="F71" s="91"/>
      <c r="G71" s="91"/>
      <c r="H71" s="91"/>
      <c r="I71" s="91"/>
      <c r="J71" s="91"/>
      <c r="K71" s="91"/>
      <c r="L71" s="91"/>
      <c r="M71" s="91"/>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IA71" s="1">
        <v>10</v>
      </c>
      <c r="IB71" s="1" t="s">
        <v>109</v>
      </c>
    </row>
    <row r="72" spans="1:239" ht="75">
      <c r="A72" s="59">
        <v>10.01</v>
      </c>
      <c r="B72" s="79" t="s">
        <v>110</v>
      </c>
      <c r="C72" s="37"/>
      <c r="D72" s="80">
        <v>1750</v>
      </c>
      <c r="E72" s="81" t="s">
        <v>117</v>
      </c>
      <c r="F72" s="82">
        <v>14.38</v>
      </c>
      <c r="G72" s="53"/>
      <c r="H72" s="47"/>
      <c r="I72" s="48" t="s">
        <v>33</v>
      </c>
      <c r="J72" s="49">
        <f t="shared" si="4"/>
        <v>1</v>
      </c>
      <c r="K72" s="47" t="s">
        <v>34</v>
      </c>
      <c r="L72" s="47" t="s">
        <v>4</v>
      </c>
      <c r="M72" s="50"/>
      <c r="N72" s="65"/>
      <c r="O72" s="65"/>
      <c r="P72" s="66"/>
      <c r="Q72" s="65"/>
      <c r="R72" s="65"/>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71">
        <f t="shared" si="5"/>
        <v>25165</v>
      </c>
      <c r="BB72" s="68">
        <f t="shared" si="6"/>
        <v>25165</v>
      </c>
      <c r="BC72" s="72" t="str">
        <f t="shared" si="7"/>
        <v>INR  Twenty Five Thousand One Hundred &amp; Sixty Five  Only</v>
      </c>
      <c r="IA72" s="1">
        <v>10.01</v>
      </c>
      <c r="IB72" s="1" t="s">
        <v>110</v>
      </c>
      <c r="ID72" s="1">
        <v>1750</v>
      </c>
      <c r="IE72" s="3" t="s">
        <v>117</v>
      </c>
    </row>
    <row r="73" spans="1:239" ht="42" customHeight="1">
      <c r="A73" s="36">
        <v>10.02</v>
      </c>
      <c r="B73" s="79" t="s">
        <v>111</v>
      </c>
      <c r="C73" s="37"/>
      <c r="D73" s="80">
        <v>14</v>
      </c>
      <c r="E73" s="81" t="s">
        <v>116</v>
      </c>
      <c r="F73" s="82">
        <v>4104.34</v>
      </c>
      <c r="G73" s="54"/>
      <c r="H73" s="43"/>
      <c r="I73" s="44" t="s">
        <v>33</v>
      </c>
      <c r="J73" s="45">
        <f t="shared" si="4"/>
        <v>1</v>
      </c>
      <c r="K73" s="43" t="s">
        <v>34</v>
      </c>
      <c r="L73" s="43" t="s">
        <v>4</v>
      </c>
      <c r="M73" s="46"/>
      <c r="N73" s="63"/>
      <c r="O73" s="63"/>
      <c r="P73" s="64"/>
      <c r="Q73" s="63"/>
      <c r="R73" s="63"/>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7">
        <f t="shared" si="5"/>
        <v>57460.76</v>
      </c>
      <c r="BB73" s="70">
        <f t="shared" si="6"/>
        <v>57460.76</v>
      </c>
      <c r="BC73" s="69" t="str">
        <f t="shared" si="7"/>
        <v>INR  Fifty Seven Thousand Four Hundred &amp; Sixty  and Paise Seventy Six Only</v>
      </c>
      <c r="IA73" s="1">
        <v>10.02</v>
      </c>
      <c r="IB73" s="73" t="s">
        <v>111</v>
      </c>
      <c r="ID73" s="1">
        <v>14</v>
      </c>
      <c r="IE73" s="3" t="s">
        <v>116</v>
      </c>
    </row>
    <row r="74" spans="1:239" ht="60" customHeight="1">
      <c r="A74" s="36">
        <v>10.03</v>
      </c>
      <c r="B74" s="79" t="s">
        <v>112</v>
      </c>
      <c r="C74" s="37"/>
      <c r="D74" s="80">
        <v>300</v>
      </c>
      <c r="E74" s="81" t="s">
        <v>117</v>
      </c>
      <c r="F74" s="82">
        <v>11.42</v>
      </c>
      <c r="G74" s="54"/>
      <c r="H74" s="43"/>
      <c r="I74" s="44" t="s">
        <v>33</v>
      </c>
      <c r="J74" s="45">
        <f t="shared" si="4"/>
        <v>1</v>
      </c>
      <c r="K74" s="43" t="s">
        <v>34</v>
      </c>
      <c r="L74" s="43" t="s">
        <v>4</v>
      </c>
      <c r="M74" s="46"/>
      <c r="N74" s="63"/>
      <c r="O74" s="63"/>
      <c r="P74" s="64"/>
      <c r="Q74" s="63"/>
      <c r="R74" s="63"/>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7">
        <f t="shared" si="5"/>
        <v>3426</v>
      </c>
      <c r="BB74" s="68">
        <f t="shared" si="6"/>
        <v>3426</v>
      </c>
      <c r="BC74" s="69" t="str">
        <f t="shared" si="7"/>
        <v>INR  Three Thousand Four Hundred &amp; Twenty Six  Only</v>
      </c>
      <c r="IA74" s="1">
        <v>10.03</v>
      </c>
      <c r="IB74" s="73" t="s">
        <v>112</v>
      </c>
      <c r="ID74" s="1">
        <v>300</v>
      </c>
      <c r="IE74" s="3" t="s">
        <v>117</v>
      </c>
    </row>
    <row r="75" spans="1:55" ht="45">
      <c r="A75" s="57" t="s">
        <v>35</v>
      </c>
      <c r="B75" s="58"/>
      <c r="C75" s="60"/>
      <c r="D75" s="39"/>
      <c r="E75" s="39"/>
      <c r="F75" s="39"/>
      <c r="G75" s="39"/>
      <c r="H75" s="61"/>
      <c r="I75" s="61"/>
      <c r="J75" s="61"/>
      <c r="K75" s="61"/>
      <c r="L75" s="62"/>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55">
        <f>SUM(BA13:BA74)</f>
        <v>2244190.42</v>
      </c>
      <c r="BB75" s="56">
        <f>SUM(BB13:BB74)</f>
        <v>2244190.42</v>
      </c>
      <c r="BC75" s="74" t="str">
        <f>SpellNumber($E$2,BB75)</f>
        <v>INR  Twenty Two Lakh Forty Four Thousand One Hundred &amp; Ninety  and Paise Forty Two Only</v>
      </c>
    </row>
    <row r="76" spans="1:55" ht="46.5" customHeight="1">
      <c r="A76" s="24" t="s">
        <v>36</v>
      </c>
      <c r="B76" s="25"/>
      <c r="C76" s="26"/>
      <c r="D76" s="27"/>
      <c r="E76" s="40" t="s">
        <v>45</v>
      </c>
      <c r="F76" s="41"/>
      <c r="G76" s="28"/>
      <c r="H76" s="29"/>
      <c r="I76" s="29"/>
      <c r="J76" s="29"/>
      <c r="K76" s="30"/>
      <c r="L76" s="31"/>
      <c r="M76" s="32"/>
      <c r="N76" s="33"/>
      <c r="O76" s="21"/>
      <c r="P76" s="21"/>
      <c r="Q76" s="21"/>
      <c r="R76" s="21"/>
      <c r="S76" s="21"/>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4">
        <f>IF(ISBLANK(F76),0,IF(E76="Excess (+)",ROUND(BA75+(BA75*F76),2),IF(E76="Less (-)",ROUND(BA75+(BA75*F76*(-1)),2),IF(E76="At Par",BA75,0))))</f>
        <v>0</v>
      </c>
      <c r="BB76" s="35">
        <f>ROUND(BA76,0)</f>
        <v>0</v>
      </c>
      <c r="BC76" s="74" t="str">
        <f>SpellNumber($E$2,BB76)</f>
        <v>INR Zero Only</v>
      </c>
    </row>
    <row r="77" spans="1:55" ht="45.75" customHeight="1">
      <c r="A77" s="23" t="s">
        <v>37</v>
      </c>
      <c r="B77" s="23"/>
      <c r="C77" s="84" t="str">
        <f>SpellNumber($E$2,BB76)</f>
        <v>INR Zero Only</v>
      </c>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6"/>
    </row>
    <row r="78" ht="15"/>
    <row r="79" ht="15"/>
    <row r="80" ht="15"/>
    <row r="81" ht="15"/>
    <row r="82" ht="15"/>
    <row r="83" ht="15"/>
    <row r="84" ht="15"/>
    <row r="85" ht="15"/>
    <row r="86" ht="15"/>
    <row r="87" ht="15"/>
    <row r="90" ht="15"/>
    <row r="91" ht="15"/>
    <row r="92"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sheetData>
  <sheetProtection password="8F23" sheet="1"/>
  <mergeCells count="35">
    <mergeCell ref="D69:BC69"/>
    <mergeCell ref="D71:BC71"/>
    <mergeCell ref="D57:BC57"/>
    <mergeCell ref="D58:BC58"/>
    <mergeCell ref="D62:BC62"/>
    <mergeCell ref="D64:BC64"/>
    <mergeCell ref="D66:BC66"/>
    <mergeCell ref="D45:BC45"/>
    <mergeCell ref="D47:BC47"/>
    <mergeCell ref="D49:BC49"/>
    <mergeCell ref="D51:BC51"/>
    <mergeCell ref="D53:BC53"/>
    <mergeCell ref="D55:BC55"/>
    <mergeCell ref="D32:BC32"/>
    <mergeCell ref="D35:BC35"/>
    <mergeCell ref="D37:BC37"/>
    <mergeCell ref="D40:BC40"/>
    <mergeCell ref="D42:BC42"/>
    <mergeCell ref="D44:BC44"/>
    <mergeCell ref="D22:BC22"/>
    <mergeCell ref="D21:BC21"/>
    <mergeCell ref="D25:BC25"/>
    <mergeCell ref="D26:BC26"/>
    <mergeCell ref="D28:BC28"/>
    <mergeCell ref="D29:BC29"/>
    <mergeCell ref="C77:BC77"/>
    <mergeCell ref="A1:L1"/>
    <mergeCell ref="A4:BC4"/>
    <mergeCell ref="A5:BC5"/>
    <mergeCell ref="A6:BC6"/>
    <mergeCell ref="A7:BC7"/>
    <mergeCell ref="A9:BC9"/>
    <mergeCell ref="D13:BC13"/>
    <mergeCell ref="B8:BC8"/>
    <mergeCell ref="D14:BC14"/>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6">
      <formula1>IF(E76="Select",-1,IF(E76="At Par",0,0))</formula1>
      <formula2>IF(E76="Select",-1,IF(E76="At Par",0,0.99))</formula2>
    </dataValidation>
    <dataValidation type="list" allowBlank="1" showErrorMessage="1" sqref="E7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6">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6">
      <formula1>0</formula1>
      <formula2>IF(#REF!&lt;&gt;"Select",99.9,0)</formula2>
    </dataValidation>
    <dataValidation allowBlank="1" showInputMessage="1" showErrorMessage="1" promptTitle="Units" prompt="Please enter Units in text" sqref="D15:E20 D23:E24 D27:E27 D30:E31 D33:E34 D36:E36 D38:E39 D41:E41 D43:E43 D46:E46 D48:E48 D50:E50 D52:E52 D54:E54 D56:E56 D59:E61 D63:E63 D65:E65 D67:E68 D70:E70 D72:E74">
      <formula1>0</formula1>
      <formula2>0</formula2>
    </dataValidation>
    <dataValidation type="decimal" allowBlank="1" showInputMessage="1" showErrorMessage="1" promptTitle="Quantity" prompt="Please enter the Quantity for this item. " errorTitle="Invalid Entry" error="Only Numeric Values are allowed. " sqref="F15:F20 F23:F24 F27 F30:F31 F33:F34 F36 F38:F39 F41 F43 F46 F48 F50 F52 F54 F56 F59:F61 F63 F65 F67:F68 F70 F72:F74">
      <formula1>0</formula1>
      <formula2>999999999999999</formula2>
    </dataValidation>
    <dataValidation type="list" allowBlank="1" showErrorMessage="1" sqref="D13:D14 D21:D22 K15:K20 K23:K24 D25:D26 K27 D28:D29 K30:K31 D32 K33:K34 D35 K36 D37 K38:K39 D40 K41 D42 K43 D44:D45 K46 D47 K48 D49 K50 D51 K52 D53 K54 D55 K56 D57:D58 K59:K61 D62 K63 D64 K65 D66 K67:K68 D69 K70 K72:K74 D71">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20 G23:H24 G27:H27 G30:H31 G33:H34 G36:H36 G38:H39 G41:H41 G43:H43 G46:H46 G48:H48 G50:H50 G52:H52 G54:H54 G56:H56 G59:H61 G63:H63 G65:H65 G67:H68 G70:H70 G72:H74">
      <formula1>0</formula1>
      <formula2>999999999999999</formula2>
    </dataValidation>
    <dataValidation allowBlank="1" showInputMessage="1" showErrorMessage="1" promptTitle="Addition / Deduction" prompt="Please Choose the correct One" sqref="J15:J20 J23:J24 J27 J30:J31 J33:J34 J36 J38:J39 J41 J43 J46 J48 J50 J52 J54 J56 J59:J61 J63 J65 J67:J68 J70 J72:J74">
      <formula1>0</formula1>
      <formula2>0</formula2>
    </dataValidation>
    <dataValidation type="list" showErrorMessage="1" sqref="I15:I20 I23:I24 I27 I30:I31 I33:I34 I36 I38:I39 I41 I43 I46 I48 I50 I52 I54 I56 I59:I61 I63 I65 I67:I68 I70 I72:I7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20 N23:O24 N27:O27 N30:O31 N33:O34 N36:O36 N38:O39 N41:O41 N43:O43 N46:O46 N48:O48 N50:O50 N52:O52 N54:O54 N56:O56 N59:O61 N63:O63 N65:O65 N67:O68 N70:O70 N72:O7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20 R23:R24 R27 R30:R31 R33:R34 R36 R38:R39 R41 R43 R46 R48 R50 R52 R54 R56 R59:R61 R63 R65 R67:R68 R70 R72:R7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20 Q23:Q24 Q27 Q30:Q31 Q33:Q34 Q36 Q38:Q39 Q41 Q43 Q46 Q48 Q50 Q52 Q54 Q56 Q59:Q61 Q63 Q65 Q67:Q68 Q70 Q72:Q7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20 M23:M24 M27 M30:M31 M33:M34 M36 M38:M39 M41 M43 M46 M48 M50 M52 M54 M56 M59:M61 M63 M65 M67:M68 M70 M72:M74">
      <formula1>0</formula1>
      <formula2>999999999999999</formula2>
    </dataValidation>
    <dataValidation allowBlank="1" showInputMessage="1" showErrorMessage="1" promptTitle="Item Description" prompt="Please enter Item Description in text" sqref="B73">
      <formula1>0</formula1>
      <formula2>0</formula2>
    </dataValidation>
    <dataValidation type="list" allowBlank="1" showInputMessage="1" showErrorMessage="1" sqref="L69 L70 L71 L72 L13 L14 L15 L16 L17 L18 L19 L20 L21 L22 L23 L24 L25 L26 L27 L28 L29 L30 L31 L32 L33 L34 L35 L36 L37 L38 L39 L40 L41 L42 L43 L44 L45 L46 L47 L48 L49 L50 L51 L52 L53 L54 L55 L56 L57 L58 L59 L60 L61 L62 L63 L64 L65 L66 L67 L68 L74 L73">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74">
      <formula1>0</formula1>
      <formula2>0</formula2>
    </dataValidation>
    <dataValidation type="decimal" allowBlank="1" showErrorMessage="1" errorTitle="Invalid Entry" error="Only Numeric Values are allowed. " sqref="A13:A74">
      <formula1>0</formula1>
      <formula2>999999999999999</formula2>
    </dataValidation>
  </dataValidations>
  <printOptions/>
  <pageMargins left="0.45" right="0.2" top="0.75" bottom="0.75" header="0.511805555555556" footer="0.511805555555556"/>
  <pageSetup horizontalDpi="300" verticalDpi="300" orientation="landscape" paperSize="9" scale="8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4" t="s">
        <v>38</v>
      </c>
      <c r="F6" s="94"/>
      <c r="G6" s="94"/>
      <c r="H6" s="94"/>
      <c r="I6" s="94"/>
      <c r="J6" s="94"/>
      <c r="K6" s="94"/>
    </row>
    <row r="7" spans="5:11" ht="15">
      <c r="E7" s="95"/>
      <c r="F7" s="95"/>
      <c r="G7" s="95"/>
      <c r="H7" s="95"/>
      <c r="I7" s="95"/>
      <c r="J7" s="95"/>
      <c r="K7" s="95"/>
    </row>
    <row r="8" spans="5:11" ht="15">
      <c r="E8" s="95"/>
      <c r="F8" s="95"/>
      <c r="G8" s="95"/>
      <c r="H8" s="95"/>
      <c r="I8" s="95"/>
      <c r="J8" s="95"/>
      <c r="K8" s="95"/>
    </row>
    <row r="9" spans="5:11" ht="15">
      <c r="E9" s="95"/>
      <c r="F9" s="95"/>
      <c r="G9" s="95"/>
      <c r="H9" s="95"/>
      <c r="I9" s="95"/>
      <c r="J9" s="95"/>
      <c r="K9" s="95"/>
    </row>
    <row r="10" spans="5:11" ht="15">
      <c r="E10" s="95"/>
      <c r="F10" s="95"/>
      <c r="G10" s="95"/>
      <c r="H10" s="95"/>
      <c r="I10" s="95"/>
      <c r="J10" s="95"/>
      <c r="K10" s="95"/>
    </row>
    <row r="11" spans="5:11" ht="15">
      <c r="E11" s="95"/>
      <c r="F11" s="95"/>
      <c r="G11" s="95"/>
      <c r="H11" s="95"/>
      <c r="I11" s="95"/>
      <c r="J11" s="95"/>
      <c r="K11" s="95"/>
    </row>
    <row r="12" spans="5:11" ht="15">
      <c r="E12" s="95"/>
      <c r="F12" s="95"/>
      <c r="G12" s="95"/>
      <c r="H12" s="95"/>
      <c r="I12" s="95"/>
      <c r="J12" s="95"/>
      <c r="K12" s="95"/>
    </row>
    <row r="13" spans="5:11" ht="15">
      <c r="E13" s="95"/>
      <c r="F13" s="95"/>
      <c r="G13" s="95"/>
      <c r="H13" s="95"/>
      <c r="I13" s="95"/>
      <c r="J13" s="95"/>
      <c r="K13" s="95"/>
    </row>
    <row r="14" spans="5:11" ht="15">
      <c r="E14" s="95"/>
      <c r="F14" s="95"/>
      <c r="G14" s="95"/>
      <c r="H14" s="95"/>
      <c r="I14" s="95"/>
      <c r="J14" s="95"/>
      <c r="K14" s="9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2019-03-01T13:08:24Z</cp:lastPrinted>
  <dcterms:created xsi:type="dcterms:W3CDTF">2009-01-30T06:42:42Z</dcterms:created>
  <dcterms:modified xsi:type="dcterms:W3CDTF">2020-01-07T04:38:06Z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