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<sst xmlns="http://schemas.openxmlformats.org/spreadsheetml/2006/main" count="111" uniqueCount="56">
  <si>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</si>
  <si>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</si>
  <si>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</si>
  <si>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</si>
  <si>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</si>
  <si>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</si>
  <si>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</si>
  <si>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</si>
  <si>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</si>
  <si>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</si>
  <si>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</si>
  <si>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</si>
  <si>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</si>
  <si>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</si>
  <si>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</si>
  <si>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</si>
  <si>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</si>
  <si>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</si>
  <si>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</si>
  <si>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</si>
  <si>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</si>
  <si>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</si>
  <si>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</si>
  <si>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</si>
  <si>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</si>
  <si>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</si>
  <si>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</si>
  <si>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</si>
  <si>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</si>
  <si>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</si>
  <si>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</si>
  <si>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</si>
  <si>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</si>
  <si>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</si>
  <si>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</si>
  <si>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</si>
  <si>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</si>
  <si>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</si>
  <si>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</si>
  <si>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</si>
  <si>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</si>
  <si>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</si>
  <si>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</si>
  <si>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</si>
  <si>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</si>
  <si>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</si>
  <si>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</si>
  <si>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Tender Inviting Authority: IIT,KANPUR                                                                                                                                                                                                                                                                                                                      Annexure "C"</t>
  </si>
  <si>
    <t>Freight Charges (Rs.)</t>
  </si>
  <si>
    <t>Packing &amp; Forwading Charges                             (Rs.)</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</si>
  <si>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                                                                                                                                                                                                                                                                                                                                                                                                                                    Note: 
a) If taxes &amp; duties are not quoted separately by the tenderer, the final figure/price will deem to be inclusive of taxes &amp; duties.
b) The basic Price/rate, GST, Packing &amp; Forwarding charges and Freight charges must be mentioned separately &amp; Specifically. The offer quoted inclusive of Taxes, Packing &amp; Forwarding charges and freight charges will summarily be rejected. The same is essential keeping in view the applicability of GST. The impact (%age) of GST on item,/items will be admissible as applicable on the basic rate being statutory levy only during currency of Purchase Order/Contract against party’s request alongwith necessary documents in support of their claim/amendments.
c) IIT Kanpur is partially exempted from payment of GST (@5% only), IIT Kanpur will provide GST exemption certificate for the same.</t>
    </r>
  </si>
  <si>
    <t>Name2</t>
  </si>
  <si>
    <t>Contract No:  IITK/CSE/2019-2020/28</t>
  </si>
  <si>
    <t>Name of Work: Purchase of Servers</t>
  </si>
  <si>
    <r>
      <t>Technical Specification  Servers (</t>
    </r>
    <r>
      <rPr>
        <sz val="12"/>
        <color indexed="8"/>
        <rFont val="Calibri Light"/>
        <family val="2"/>
      </rPr>
      <t>for details kindly refer tender document)</t>
    </r>
    <r>
      <rPr>
        <b/>
        <sz val="12"/>
        <color indexed="8"/>
        <rFont val="Calibri Light"/>
        <family val="2"/>
      </rPr>
      <t xml:space="preserve"> 
1. Processor(s):</t>
    </r>
    <r>
      <rPr>
        <sz val="12"/>
        <color indexed="8"/>
        <rFont val="Calibri Light"/>
        <family val="2"/>
      </rPr>
      <t xml:space="preserve"> 2 x Intel Xeon Gold 5215 with at least  40 PCIe Lanes OR Better</t>
    </r>
    <r>
      <rPr>
        <b/>
        <sz val="12"/>
        <color indexed="8"/>
        <rFont val="Calibri Light"/>
        <family val="2"/>
      </rPr>
      <t xml:space="preserve">
2. Chipset: </t>
    </r>
    <r>
      <rPr>
        <sz val="12"/>
        <color indexed="8"/>
        <rFont val="Calibri Light"/>
        <family val="2"/>
      </rPr>
      <t>Intel® Lewisburg PCH C621 OR Better</t>
    </r>
    <r>
      <rPr>
        <b/>
        <sz val="12"/>
        <color indexed="8"/>
        <rFont val="Calibri Light"/>
        <family val="2"/>
      </rPr>
      <t xml:space="preserve">
3. RAM: </t>
    </r>
    <r>
      <rPr>
        <sz val="12"/>
        <color indexed="8"/>
        <rFont val="Calibri Light"/>
        <family val="2"/>
      </rPr>
      <t>Minimum 128 GB (4 *32GB) DDR4 2666 ECC RDIMM 288P OR Better</t>
    </r>
    <r>
      <rPr>
        <b/>
        <sz val="12"/>
        <color indexed="8"/>
        <rFont val="Calibri Light"/>
        <family val="2"/>
      </rPr>
      <t xml:space="preserve">
4. RAM SUPPORT: </t>
    </r>
    <r>
      <rPr>
        <sz val="12"/>
        <color indexed="8"/>
        <rFont val="Calibri Light"/>
        <family val="2"/>
      </rPr>
      <t>Minimum 1024 GB, 16 DIMM SLOT OR Better</t>
    </r>
    <r>
      <rPr>
        <b/>
        <sz val="12"/>
        <color indexed="8"/>
        <rFont val="Calibri Light"/>
        <family val="2"/>
      </rPr>
      <t xml:space="preserve">
5. HDD(s): </t>
    </r>
    <r>
      <rPr>
        <sz val="12"/>
        <color indexed="8"/>
        <rFont val="Calibri Light"/>
        <family val="2"/>
      </rPr>
      <t>Minimum  1 x 8TB, 7200RPM, Enterprise SATA  hot-pluggable HDD OR Better</t>
    </r>
    <r>
      <rPr>
        <b/>
        <sz val="12"/>
        <color indexed="8"/>
        <rFont val="Calibri Light"/>
        <family val="2"/>
      </rPr>
      <t xml:space="preserve">
6. Drive Bays: </t>
    </r>
    <r>
      <rPr>
        <sz val="12"/>
        <color indexed="8"/>
        <rFont val="Calibri Light"/>
        <family val="2"/>
      </rPr>
      <t>Minimum 4* Hot-swap 3.5/2.5"  HDD Trays OR Better</t>
    </r>
    <r>
      <rPr>
        <b/>
        <sz val="12"/>
        <color indexed="8"/>
        <rFont val="Calibri Light"/>
        <family val="2"/>
      </rPr>
      <t xml:space="preserve">
7. Networking: </t>
    </r>
    <r>
      <rPr>
        <sz val="12"/>
        <color indexed="8"/>
        <rFont val="Calibri Light"/>
        <family val="2"/>
      </rPr>
      <t>At least 2 x Intel X722 + Marvel PHY 88E1514 (PHY) + 1 x Mgmt LAN OR  Equivalent/Better</t>
    </r>
    <r>
      <rPr>
        <b/>
        <sz val="12"/>
        <color indexed="8"/>
        <rFont val="Calibri Light"/>
        <family val="2"/>
      </rPr>
      <t xml:space="preserve">   
8. Graphics: </t>
    </r>
    <r>
      <rPr>
        <sz val="12"/>
        <color indexed="8"/>
        <rFont val="Calibri Light"/>
        <family val="2"/>
      </rPr>
      <t>On-Board A speed AST2500 with 64MB VRAM 
OR Equivalent/Better</t>
    </r>
    <r>
      <rPr>
        <b/>
        <sz val="12"/>
        <color indexed="8"/>
        <rFont val="Calibri Light"/>
        <family val="2"/>
      </rPr>
      <t xml:space="preserve">
9. Management: </t>
    </r>
    <r>
      <rPr>
        <sz val="12"/>
        <color indexed="8"/>
        <rFont val="Calibri Light"/>
        <family val="2"/>
      </rPr>
      <t>On-Board ASMB9-iKVM for KVM-over-IP 
OR Equivalent/Better</t>
    </r>
    <r>
      <rPr>
        <b/>
        <sz val="12"/>
        <color indexed="8"/>
        <rFont val="Calibri Light"/>
        <family val="2"/>
      </rPr>
      <t xml:space="preserve">
10. Expansion Slots: </t>
    </r>
    <r>
      <rPr>
        <sz val="12"/>
        <color indexed="8"/>
        <rFont val="Calibri Light"/>
        <family val="2"/>
      </rPr>
      <t xml:space="preserve"> At least
                                          1 x PCIe 3.0 x16 Slot(Gen3 x16 link)
                                          1 x PCIe 3.0 x8 Slot(Gen3 x8 link)
                                          1 x OCP 2.0 Mezzanine Conn.(Gen3 x16 link)</t>
    </r>
    <r>
      <rPr>
        <b/>
        <sz val="12"/>
        <color indexed="8"/>
        <rFont val="Calibri Light"/>
        <family val="2"/>
      </rPr>
      <t xml:space="preserve">
11. Ports: </t>
    </r>
    <r>
      <rPr>
        <sz val="12"/>
        <color indexed="8"/>
        <rFont val="Calibri Light"/>
        <family val="2"/>
      </rPr>
      <t>At least 4 USB, 2 Network, 1 Management, 1 VGA</t>
    </r>
    <r>
      <rPr>
        <b/>
        <sz val="12"/>
        <color indexed="8"/>
        <rFont val="Calibri Light"/>
        <family val="2"/>
      </rPr>
      <t xml:space="preserve">
12. Form Factor: </t>
    </r>
    <r>
      <rPr>
        <sz val="12"/>
        <color indexed="8"/>
        <rFont val="Calibri Light"/>
        <family val="2"/>
      </rPr>
      <t>Rack mount chassis (compact server will be preferred)</t>
    </r>
    <r>
      <rPr>
        <b/>
        <sz val="12"/>
        <color indexed="8"/>
        <rFont val="Calibri Light"/>
        <family val="2"/>
      </rPr>
      <t xml:space="preserve">
13. Chassis: </t>
    </r>
    <r>
      <rPr>
        <sz val="12"/>
        <color indexed="8"/>
        <rFont val="Calibri Light"/>
        <family val="2"/>
      </rPr>
      <t>Desirable 1 U Rack Mount Chassis</t>
    </r>
    <r>
      <rPr>
        <b/>
        <sz val="12"/>
        <color indexed="8"/>
        <rFont val="Calibri Light"/>
        <family val="2"/>
      </rPr>
      <t xml:space="preserve">
14. Power Supply: </t>
    </r>
    <r>
      <rPr>
        <sz val="12"/>
        <color indexed="8"/>
        <rFont val="Calibri Light"/>
        <family val="2"/>
      </rPr>
      <t>Minimum 1+1 Redundant 770W 80 PLUS Platinum Power Supply OR Better</t>
    </r>
    <r>
      <rPr>
        <b/>
        <sz val="12"/>
        <color indexed="8"/>
        <rFont val="Calibri Light"/>
        <family val="2"/>
      </rPr>
      <t xml:space="preserve">
15. Warranty: </t>
    </r>
    <r>
      <rPr>
        <sz val="12"/>
        <color indexed="8"/>
        <rFont val="Calibri Light"/>
        <family val="2"/>
      </rPr>
      <t xml:space="preserve">Minimum 3 years onsite comprehensive warranty. </t>
    </r>
  </si>
  <si>
    <t xml:space="preserve">Technical Specification  Servers (for details kindly refer tender document) 
1. Processor(s): 2 x Intel Xeon Gold 5215 with at least  40 PCIe Lanes OR Better
2. Chipset: Intel® Lewisburg PCH C621 OR Better
3. RAM: Minimum 128 GB (4 *32GB) DDR4 2666 ECC RDIMM 288P OR Better
4. RAM SUPPORT: Minimum 1024 GB, 16 DIMM SLOT OR Better
5. HDD(s): Minimum  1 x 8TB, 7200RPM, Enterprise SATA  hot-pluggable HDD OR Better
6. Drive Bays: Minimum 4* Hot-swap 3.5/2.5"  HDD Trays OR Better
7. Networking: At least 2 x Intel X722 + Marvel PHY 88E1514 (PHY) + 1 x Mgmt LAN OR  Equivalent/Better   
8. Graphics: On-Board A speed AST2500 with 64MB VRAM 
OR Equivalent/Better
9. Management: On-Board ASMB9-iKVM for KVM-over-IP 
OR Equivalent/Better
10. Expansion Slots:  At least
                                          1 x PCIe 3.0 x16 Slot(Gen3 x16 link)
                                          1 x PCIe 3.0 x8 Slot(Gen3 x8 link)
                                          1 x OCP 2.0 Mezzanine Conn.(Gen3 x16 link)
11. Ports: At least 4 USB, 2 Network, 1 Management, 1 VGA
12. Form Factor: Rack mount chassis (compact server will be preferred)
13. Chassis: Desirable 1 U Rack Mount Chassis
14. Power Supply: Minimum 1+1 Redundant 770W 80 PLUS Platinum Power Supply OR Better
15. Warranty: Minimum 3 years onsite comprehensive warranty. </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</si>
</sst>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0.0000"/>
    <numFmt numFmtId="179" formatCode="0.000"/>
    <numFmt numFmtId="180" formatCode="0.0"/>
    <numFmt numFmtId="181" formatCode="0.0%"/>
    <numFmt numFmtId="182" formatCode="0.000%"/>
    <numFmt numFmtId="183" formatCode="[$-4009]dd\ mmmm\ yyyy"/>
    <numFmt numFmtId="184" formatCode="&quot;Yes&quot;;&quot;Yes&quot;;&quot;No&quot;"/>
    <numFmt numFmtId="185" formatCode="&quot;True&quot;;&quot;True&quot;;&quot;False&quot;"/>
    <numFmt numFmtId="186" formatCode="&quot;On&quot;;&quot;On&quot;;&quot;Off&quot;"/>
    <numFmt numFmtId="187" formatCode="[$€-2]\ #,##0.00_);[Red]\([$€-2]\ #,##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b/>
      <sz val="12"/>
      <color indexed="8"/>
      <name val="Calibri Light"/>
      <family val="2"/>
    </font>
    <font>
      <sz val="12"/>
      <color indexed="8"/>
      <name val="Calibri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1">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lignment horizontal="center"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4" xfId="61" applyNumberFormat="1" applyFont="1" applyFill="1" applyBorder="1" applyAlignment="1">
      <alignment vertical="top"/>
      <protection/>
    </xf>
    <xf numFmtId="0" fontId="15" fillId="0" borderId="15" xfId="61" applyNumberFormat="1" applyFont="1" applyFill="1" applyBorder="1" applyAlignment="1">
      <alignment vertical="top"/>
      <protection/>
    </xf>
    <xf numFmtId="0" fontId="4" fillId="0" borderId="15"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5"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6" xfId="61" applyNumberFormat="1" applyFont="1" applyFill="1" applyBorder="1" applyAlignment="1">
      <alignment horizontal="right" vertical="top"/>
      <protection/>
    </xf>
    <xf numFmtId="0" fontId="15" fillId="0" borderId="17"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171" fontId="7" fillId="36" borderId="18" xfId="57" applyNumberFormat="1" applyFont="1" applyFill="1" applyBorder="1" applyAlignment="1">
      <alignment horizontal="center" vertical="center" wrapText="1"/>
      <protection/>
    </xf>
    <xf numFmtId="9" fontId="7" fillId="6" borderId="18" xfId="57" applyNumberFormat="1" applyFont="1" applyFill="1" applyBorder="1" applyAlignment="1" applyProtection="1">
      <alignment horizontal="center" vertical="center"/>
      <protection locked="0"/>
    </xf>
    <xf numFmtId="1" fontId="7" fillId="0" borderId="18"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1" fontId="4" fillId="0" borderId="13" xfId="61" applyNumberFormat="1" applyFont="1" applyFill="1" applyBorder="1" applyAlignment="1">
      <alignment horizontal="center" vertical="center"/>
      <protection/>
    </xf>
    <xf numFmtId="0" fontId="4" fillId="0" borderId="13" xfId="57" applyNumberFormat="1" applyFont="1" applyFill="1" applyBorder="1" applyAlignment="1">
      <alignment horizontal="center" vertical="center"/>
      <protection/>
    </xf>
    <xf numFmtId="0" fontId="7" fillId="0" borderId="13" xfId="57" applyNumberFormat="1" applyFont="1" applyFill="1" applyBorder="1" applyAlignment="1" applyProtection="1">
      <alignment horizontal="center" vertical="center"/>
      <protection locked="0"/>
    </xf>
    <xf numFmtId="2" fontId="7" fillId="35" borderId="19" xfId="57" applyNumberFormat="1" applyFont="1" applyFill="1" applyBorder="1" applyAlignment="1" applyProtection="1">
      <alignment horizontal="center" vertical="center"/>
      <protection locked="0"/>
    </xf>
    <xf numFmtId="171" fontId="7" fillId="36" borderId="18" xfId="57" applyNumberFormat="1" applyFont="1" applyFill="1" applyBorder="1" applyAlignment="1" applyProtection="1">
      <alignment horizontal="left" vertical="center"/>
      <protection/>
    </xf>
    <xf numFmtId="2" fontId="7" fillId="0" borderId="20" xfId="61" applyNumberFormat="1" applyFont="1" applyFill="1" applyBorder="1" applyAlignment="1">
      <alignment horizontal="center" vertical="center"/>
      <protection/>
    </xf>
    <xf numFmtId="2" fontId="7" fillId="0" borderId="13" xfId="57" applyNumberFormat="1" applyFont="1" applyFill="1" applyBorder="1" applyAlignment="1">
      <alignment horizontal="center" vertical="center" wrapText="1"/>
      <protection/>
    </xf>
    <xf numFmtId="2" fontId="7" fillId="0" borderId="20" xfId="59" applyNumberFormat="1" applyFont="1" applyFill="1" applyBorder="1" applyAlignment="1">
      <alignment horizontal="center" vertical="center"/>
      <protection/>
    </xf>
    <xf numFmtId="0" fontId="14" fillId="0" borderId="21" xfId="61" applyNumberFormat="1" applyFont="1" applyFill="1" applyBorder="1" applyAlignment="1">
      <alignment horizontal="center" vertical="center" wrapText="1" readingOrder="1"/>
      <protection/>
    </xf>
    <xf numFmtId="0" fontId="7" fillId="0" borderId="22" xfId="61" applyNumberFormat="1" applyFont="1" applyFill="1" applyBorder="1" applyAlignment="1">
      <alignment horizontal="left" vertical="top"/>
      <protection/>
    </xf>
    <xf numFmtId="0" fontId="4" fillId="0" borderId="23" xfId="61" applyNumberFormat="1" applyFont="1" applyFill="1" applyBorder="1" applyAlignment="1">
      <alignment horizontal="center" vertical="top"/>
      <protection/>
    </xf>
    <xf numFmtId="0" fontId="22" fillId="0" borderId="24" xfId="0" applyFont="1" applyFill="1" applyBorder="1" applyAlignment="1">
      <alignment wrapText="1"/>
    </xf>
    <xf numFmtId="0" fontId="11" fillId="0" borderId="10"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21"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10" fillId="0" borderId="25" xfId="57" applyNumberFormat="1" applyFont="1" applyFill="1" applyBorder="1" applyAlignment="1" applyProtection="1">
      <alignment horizontal="center" wrapText="1"/>
      <protection locked="0"/>
    </xf>
    <xf numFmtId="0" fontId="7" fillId="37" borderId="13" xfId="61"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4" zoomScaleNormal="84" zoomScaleSheetLayoutView="50" zoomScalePageLayoutView="0" workbookViewId="0" topLeftCell="A8">
      <selection activeCell="B13" sqref="B13"/>
    </sheetView>
  </sheetViews>
  <sheetFormatPr defaultColWidth="9.140625" defaultRowHeight="15"/>
  <cols>
    <col min="1" max="1" width="11.8515625" style="1" customWidth="1"/>
    <col min="2" max="2" width="72.00390625" style="1" customWidth="1"/>
    <col min="3" max="3" width="11.28125" style="1" hidden="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customWidth="1"/>
    <col min="15" max="15" width="10.7109375" style="1" customWidth="1"/>
    <col min="16" max="16" width="12.00390625" style="1" customWidth="1"/>
    <col min="17" max="17" width="12.28125" style="1" customWidth="1"/>
    <col min="18" max="18" width="13.140625" style="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17.00390625" style="1" customWidth="1"/>
    <col min="54" max="54" width="16.8515625" style="1" customWidth="1"/>
    <col min="55" max="55" width="18.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6" t="s">
        <v>47</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52</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84" customHeight="1">
      <c r="A8" s="11" t="s">
        <v>34</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150" customHeight="1">
      <c r="A9" s="71" t="s">
        <v>50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14</v>
      </c>
      <c r="C11" s="19" t="s">
        <v>15</v>
      </c>
      <c r="D11" s="19" t="s">
        <v>16</v>
      </c>
      <c r="E11" s="19" t="s">
        <v>17</v>
      </c>
      <c r="F11" s="19" t="s">
        <v>38</v>
      </c>
      <c r="G11" s="19" t="s">
        <v>39</v>
      </c>
      <c r="H11" s="19"/>
      <c r="I11" s="19" t="s">
        <v>18</v>
      </c>
      <c r="J11" s="19" t="s">
        <v>19</v>
      </c>
      <c r="K11" s="19" t="s">
        <v>20</v>
      </c>
      <c r="L11" s="19" t="s">
        <v>21</v>
      </c>
      <c r="M11" s="20" t="s">
        <v>35</v>
      </c>
      <c r="N11" s="19" t="s">
        <v>44</v>
      </c>
      <c r="O11" s="19" t="s">
        <v>48</v>
      </c>
      <c r="P11" s="19" t="s">
        <v>49</v>
      </c>
      <c r="Q11" s="19" t="s">
        <v>40</v>
      </c>
      <c r="R11" s="19" t="s">
        <v>45</v>
      </c>
      <c r="S11" s="19" t="s">
        <v>43</v>
      </c>
      <c r="T11" s="19" t="s">
        <v>40</v>
      </c>
      <c r="U11" s="19" t="s">
        <v>45</v>
      </c>
      <c r="V11" s="19" t="s">
        <v>46</v>
      </c>
      <c r="W11" s="19" t="s">
        <v>41</v>
      </c>
      <c r="X11" s="19" t="s">
        <v>42</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36</v>
      </c>
      <c r="BB11" s="21" t="s">
        <v>37</v>
      </c>
      <c r="BC11" s="22" t="s">
        <v>22</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09.5" customHeight="1">
      <c r="A13" s="69">
        <v>1.01</v>
      </c>
      <c r="B13" s="70" t="s">
        <v>54</v>
      </c>
      <c r="C13" s="67" t="s">
        <v>51</v>
      </c>
      <c r="D13" s="59">
        <v>2</v>
      </c>
      <c r="E13" s="60" t="s">
        <v>23</v>
      </c>
      <c r="F13" s="57"/>
      <c r="G13" s="61"/>
      <c r="H13" s="29"/>
      <c r="I13" s="28" t="s">
        <v>24</v>
      </c>
      <c r="J13" s="30">
        <f>IF(I13="Less(-)",-1,1)</f>
        <v>1</v>
      </c>
      <c r="K13" s="31" t="s">
        <v>25</v>
      </c>
      <c r="L13" s="31" t="s">
        <v>4</v>
      </c>
      <c r="M13" s="62"/>
      <c r="N13" s="63">
        <f>M13*D13</f>
        <v>0</v>
      </c>
      <c r="O13" s="62"/>
      <c r="P13" s="62"/>
      <c r="Q13" s="56"/>
      <c r="R13" s="55">
        <f>N13*Q13</f>
        <v>0</v>
      </c>
      <c r="S13" s="64">
        <f>N13+P13+R13</f>
        <v>0</v>
      </c>
      <c r="T13" s="56"/>
      <c r="U13" s="55">
        <f>S13*T13</f>
        <v>0</v>
      </c>
      <c r="V13" s="65">
        <f>S13+U13</f>
        <v>0</v>
      </c>
      <c r="W13" s="55"/>
      <c r="X13" s="65"/>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64">
        <f>N13</f>
        <v>0</v>
      </c>
      <c r="BB13" s="66">
        <f>N13+O13+P13+R13</f>
        <v>0</v>
      </c>
      <c r="BC13" s="25" t="str">
        <f>SpellNumber(L13,BB13)</f>
        <v>INR Zero Only</v>
      </c>
      <c r="IA13" s="26">
        <v>1.01</v>
      </c>
      <c r="IB13" s="58" t="s">
        <v>55</v>
      </c>
      <c r="IC13" s="26" t="s">
        <v>51</v>
      </c>
      <c r="ID13" s="26">
        <v>2</v>
      </c>
      <c r="IE13" s="27" t="s">
        <v>23</v>
      </c>
      <c r="IF13" s="27"/>
      <c r="IG13" s="27"/>
      <c r="IH13" s="27"/>
      <c r="II13" s="27"/>
    </row>
    <row r="14" spans="1:243" s="26" customFormat="1" ht="42" customHeight="1">
      <c r="A14" s="33" t="s">
        <v>27</v>
      </c>
      <c r="B14" s="68"/>
      <c r="C14" s="35"/>
      <c r="D14" s="36"/>
      <c r="E14" s="36"/>
      <c r="F14" s="36"/>
      <c r="G14" s="36"/>
      <c r="H14" s="37"/>
      <c r="I14" s="37"/>
      <c r="J14" s="37"/>
      <c r="K14" s="37"/>
      <c r="L14" s="38"/>
      <c r="BA14" s="39">
        <f>SUM(BA13:BA13)</f>
        <v>0</v>
      </c>
      <c r="BB14" s="39">
        <f>SUM(BB13:BB13)</f>
        <v>0</v>
      </c>
      <c r="BC14" s="25" t="str">
        <f>SpellNumber($E$2,BB14)</f>
        <v>INR Zero Only</v>
      </c>
      <c r="IE14" s="27">
        <v>4</v>
      </c>
      <c r="IF14" s="27" t="s">
        <v>26</v>
      </c>
      <c r="IG14" s="27" t="s">
        <v>28</v>
      </c>
      <c r="IH14" s="27">
        <v>10</v>
      </c>
      <c r="II14" s="27" t="s">
        <v>23</v>
      </c>
    </row>
    <row r="15" spans="1:243" s="48" customFormat="1" ht="54.75" customHeight="1" hidden="1">
      <c r="A15" s="34" t="s">
        <v>29</v>
      </c>
      <c r="B15" s="40"/>
      <c r="C15" s="41"/>
      <c r="D15" s="42"/>
      <c r="E15" s="53" t="s">
        <v>30</v>
      </c>
      <c r="F15" s="54"/>
      <c r="G15" s="43"/>
      <c r="H15" s="44"/>
      <c r="I15" s="44"/>
      <c r="J15" s="44"/>
      <c r="K15" s="45"/>
      <c r="L15" s="46"/>
      <c r="M15" s="47" t="s">
        <v>31</v>
      </c>
      <c r="O15" s="26"/>
      <c r="P15" s="26"/>
      <c r="Q15" s="26"/>
      <c r="R15" s="26"/>
      <c r="S15" s="26"/>
      <c r="BA15" s="49">
        <f>IF(ISBLANK(F15),0,IF(E15="Excess (+)",ROUND(BA14+(BA14*F15),2),IF(E15="Less (-)",ROUND(BA14+(BA14*F15*(-1)),2),0)))</f>
        <v>0</v>
      </c>
      <c r="BB15" s="50">
        <f>ROUND(BA15,0)</f>
        <v>0</v>
      </c>
      <c r="BC15" s="51" t="str">
        <f>SpellNumber(L15,BB15)</f>
        <v> Zero Only</v>
      </c>
      <c r="IE15" s="52"/>
      <c r="IF15" s="52"/>
      <c r="IG15" s="52"/>
      <c r="IH15" s="52"/>
      <c r="II15" s="52"/>
    </row>
    <row r="16" spans="1:243" s="48" customFormat="1" ht="43.5" customHeight="1">
      <c r="A16" s="33" t="s">
        <v>32</v>
      </c>
      <c r="B16" s="33"/>
      <c r="C16" s="74" t="str">
        <f>SpellNumber($E$2,BB14)</f>
        <v>INR Zero Only</v>
      </c>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IE16" s="52"/>
      <c r="IF16" s="52"/>
      <c r="IG16" s="52"/>
      <c r="IH16" s="52"/>
      <c r="II16" s="52"/>
    </row>
  </sheetData>
  <sheetProtection/>
  <mergeCells count="8">
    <mergeCell ref="A9:BC9"/>
    <mergeCell ref="C16:BC16"/>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InputMessage="1" showErrorMessage="1" sqref="L13">
      <formula1>"INR"</formula1>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Quantity" prompt="Please enter the Quantity for this item. " errorTitle="Invalid Entry" error="Only Numeric Values are allowed. " sqref="D13">
      <formula1>0</formula1>
      <formula2>999999999999999</formula2>
    </dataValidation>
    <dataValidation allowBlank="1" showInputMessage="1" showErrorMessage="1" promptTitle="Quantity" prompt="Please enter the Quantity for this item. " errorTitle="Invalid Entry" error="Only Numeric Values are allowed. " sqref="F13"/>
    <dataValidation type="decimal" allowBlank="1" showInputMessage="1" showErrorMessage="1" promptTitle="Basic Rate Entry" prompt="Please enter Basic Rate in Rupees for this item. " errorTitle="Invaid Entry" error="Only Numeric Values are allowed. " sqref="O13:P13 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type="decimal" allowBlank="1" showErrorMessage="1" errorTitle="Invalid Entry" error="Only Numeric Values are allowed. " sqref="A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list" allowBlank="1" showErrorMessage="1" sqref="K13">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3">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8" scale="59"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9" t="s">
        <v>33</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nagendra</cp:lastModifiedBy>
  <cp:lastPrinted>2019-01-23T06:52:05Z</cp:lastPrinted>
  <dcterms:created xsi:type="dcterms:W3CDTF">2009-01-30T06:42:42Z</dcterms:created>
  <dcterms:modified xsi:type="dcterms:W3CDTF">2019-08-27T10:10:30Z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